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2"/>
  </bookViews>
  <sheets>
    <sheet name="расчет ВЦП" sheetId="6" r:id="rId1"/>
    <sheet name="фин.обеспеч" sheetId="2" r:id="rId2"/>
    <sheet name="ВЦП на 2014-2018" sheetId="4" r:id="rId3"/>
  </sheets>
  <definedNames>
    <definedName name="bookmark0" localSheetId="1">фин.обеспеч!$A$5</definedName>
    <definedName name="_xlnm.Print_Area" localSheetId="2">'ВЦП на 2014-2018'!$A$1:$P$37</definedName>
    <definedName name="_xlnm.Print_Area" localSheetId="0">'расчет ВЦП'!$A$1:$I$46</definedName>
  </definedNames>
  <calcPr calcId="125725"/>
</workbook>
</file>

<file path=xl/calcChain.xml><?xml version="1.0" encoding="utf-8"?>
<calcChain xmlns="http://schemas.openxmlformats.org/spreadsheetml/2006/main">
  <c r="B20" i="2"/>
  <c r="C23" i="4"/>
  <c r="C40" i="6"/>
  <c r="B41"/>
  <c r="B40"/>
  <c r="B31"/>
  <c r="D41"/>
  <c r="D40"/>
  <c r="D43" s="1"/>
  <c r="D31"/>
  <c r="D15"/>
  <c r="D19" s="1"/>
  <c r="C37" i="4"/>
  <c r="B16" i="2"/>
  <c r="B21" s="1"/>
  <c r="C31" i="6"/>
  <c r="C41"/>
  <c r="C43"/>
  <c r="C27"/>
  <c r="C19"/>
  <c r="C15"/>
  <c r="F40"/>
  <c r="F43"/>
  <c r="F42"/>
  <c r="I41"/>
  <c r="H41"/>
  <c r="G41"/>
  <c r="F41"/>
  <c r="E41"/>
  <c r="G37" i="4"/>
  <c r="F37"/>
  <c r="E37"/>
  <c r="D37"/>
  <c r="F21" i="2"/>
  <c r="E21"/>
  <c r="D21"/>
  <c r="C21"/>
  <c r="F20"/>
  <c r="F22" s="1"/>
  <c r="E20"/>
  <c r="E22" s="1"/>
  <c r="D20"/>
  <c r="D22" s="1"/>
  <c r="C20"/>
  <c r="C22" s="1"/>
  <c r="I39" i="6"/>
  <c r="I18"/>
  <c r="I17"/>
  <c r="I13"/>
  <c r="I12"/>
  <c r="I11"/>
  <c r="I10"/>
  <c r="I9"/>
  <c r="I8"/>
  <c r="I7"/>
  <c r="H15"/>
  <c r="H19" s="1"/>
  <c r="G15"/>
  <c r="G27" s="1"/>
  <c r="G40" s="1"/>
  <c r="G43" s="1"/>
  <c r="F15"/>
  <c r="F19" s="1"/>
  <c r="E15"/>
  <c r="E27" s="1"/>
  <c r="B15"/>
  <c r="I15" s="1"/>
  <c r="F36"/>
  <c r="E36"/>
  <c r="I37"/>
  <c r="H31"/>
  <c r="G31"/>
  <c r="F31"/>
  <c r="E31"/>
  <c r="I34"/>
  <c r="I33"/>
  <c r="I32"/>
  <c r="I31" s="1"/>
  <c r="I35"/>
  <c r="H36" i="4"/>
  <c r="H31"/>
  <c r="H25"/>
  <c r="H17"/>
  <c r="I25" i="6"/>
  <c r="I22"/>
  <c r="I21"/>
  <c r="D27" l="1"/>
  <c r="H23" i="4"/>
  <c r="H37" s="1"/>
  <c r="F27" i="6"/>
  <c r="I36"/>
  <c r="E40"/>
  <c r="E43" s="1"/>
  <c r="B19"/>
  <c r="I27"/>
  <c r="I19"/>
  <c r="E19"/>
  <c r="G19"/>
  <c r="H27"/>
  <c r="H40" s="1"/>
  <c r="H43" s="1"/>
  <c r="B27"/>
  <c r="B43" s="1"/>
  <c r="B22" i="2"/>
  <c r="I40" i="6" l="1"/>
  <c r="I43" s="1"/>
</calcChain>
</file>

<file path=xl/sharedStrings.xml><?xml version="1.0" encoding="utf-8"?>
<sst xmlns="http://schemas.openxmlformats.org/spreadsheetml/2006/main" count="124" uniqueCount="100">
  <si>
    <t>ВЦП  930</t>
  </si>
  <si>
    <t>адм</t>
  </si>
  <si>
    <t>клюкин</t>
  </si>
  <si>
    <t>КТВ и подготовка</t>
  </si>
  <si>
    <t>Итого</t>
  </si>
  <si>
    <t>5. Финансовое обеспечение программных мероприятий</t>
  </si>
  <si>
    <t>Финансовое обеспечение программных мероприятий</t>
  </si>
  <si>
    <t>Таблица 1</t>
  </si>
  <si>
    <t>Наименование задачи, мероприятия</t>
  </si>
  <si>
    <t>Сумма расходов на проведение мероприятия по годам реализации, тыс. руб.</t>
  </si>
  <si>
    <t>Наименование  источников финансирования (с указанием сумм, финансируемых из них, тыс. руб.)</t>
  </si>
  <si>
    <t>-</t>
  </si>
  <si>
    <t>3.Обеспечение социальных гарантий лицам, замешавшим муниципальные должности и должности муниципальной службы в органах местного самоуправления города</t>
  </si>
  <si>
    <t>Бюджет муниципального образования  городского округа  город Вятские Поляны  Кировской области ( далее - городской  бюджет)</t>
  </si>
  <si>
    <t>Городской          бюджет</t>
  </si>
  <si>
    <t xml:space="preserve">МЕРОПРИЯТИЯ </t>
  </si>
  <si>
    <t>ведомственной целевой программы «Функционирование</t>
  </si>
  <si>
    <t>администрации муниципального образования городского округа</t>
  </si>
  <si>
    <t>город Вятские Поляны Кировской области»</t>
  </si>
  <si>
    <t xml:space="preserve">Цель, задачи, наименование мероприятий </t>
  </si>
  <si>
    <t xml:space="preserve">Исполнитель </t>
  </si>
  <si>
    <t xml:space="preserve">Финансовые затраты, </t>
  </si>
  <si>
    <t>тыс. руб.</t>
  </si>
  <si>
    <t>Показатели результативности выполнения программы</t>
  </si>
  <si>
    <t>Всего</t>
  </si>
  <si>
    <t>Наименование показателя</t>
  </si>
  <si>
    <t xml:space="preserve">Ед. изм. </t>
  </si>
  <si>
    <t>Целевое назначение</t>
  </si>
  <si>
    <t>1. Повышение квалификации кадрового состава администрации города</t>
  </si>
  <si>
    <t>1.1. Организация проведения повышения квалификации сотрудников администрации города</t>
  </si>
  <si>
    <t>чел.</t>
  </si>
  <si>
    <t xml:space="preserve">1.2. Организация проведения аттестации муниципальных служащих на соответствие должности муниципальной службы  </t>
  </si>
  <si>
    <t xml:space="preserve">Количество муниципальных служащих, пришедших аттестацию на соответствие должности муниципальной службы </t>
  </si>
  <si>
    <t>1.3. Организация проведения обучения работников на семинарах, конференциях, тренингах и др.</t>
  </si>
  <si>
    <t>Количество работников, прошедших обучение</t>
  </si>
  <si>
    <t>2. Материально - техническое обеспечение деятельности администрации города</t>
  </si>
  <si>
    <t>Расходы на руководство и управление в сфере установленных полномочий администрации города, приобретение основных средств</t>
  </si>
  <si>
    <t>Администрация города</t>
  </si>
  <si>
    <t>Выплаты заработной платы, приобретение материально – технических средств, транспортные расходы, прочие расходы и услуги</t>
  </si>
  <si>
    <t>Обеспечение деятельности администрации города</t>
  </si>
  <si>
    <t>3. Обеспечение социальных гарантий лицам, замещавшим муниципальные должности в органах местного самоуправления</t>
  </si>
  <si>
    <t>Организация выплаты пенсии за выслугу лет лицам, замещавшим должности муниципальной службы, и лицам, замещавшим на постоянной основе выборные муниципальные должности в органах местного самоуправления</t>
  </si>
  <si>
    <t>Количество лиц, замещавших должности муниципальной службы</t>
  </si>
  <si>
    <t>Отдел бухгалтерского учета и отчетности</t>
  </si>
  <si>
    <t>Предоставление субсидии бюджету Вятскополянского  района на возмещение затрат по содержанию архива</t>
  </si>
  <si>
    <t>Количество дел, сданных в архив</t>
  </si>
  <si>
    <t>Количество выданных справок</t>
  </si>
  <si>
    <t>шт.</t>
  </si>
  <si>
    <t>%</t>
  </si>
  <si>
    <t>ИТОГО</t>
  </si>
  <si>
    <t>Сектор кадровой работы и документационного обеспечения</t>
  </si>
  <si>
    <t xml:space="preserve">Количество сотрудников, прошедших повышение квалификации </t>
  </si>
  <si>
    <t xml:space="preserve">Сектор кадровой работы и документационного обеспечения       </t>
  </si>
  <si>
    <t>Количество лиц, замещавших на постоянной основе  выборные муниципальные должности</t>
  </si>
  <si>
    <t>Приложение  № 2</t>
  </si>
  <si>
    <t xml:space="preserve">к постановлению администрации </t>
  </si>
  <si>
    <t xml:space="preserve">города  Вятские Поляны </t>
  </si>
  <si>
    <t>от ______________    №     ______</t>
  </si>
  <si>
    <t>Приложение  № 1</t>
  </si>
  <si>
    <t>За счет средств областного бюджета</t>
  </si>
  <si>
    <t xml:space="preserve">Всего на реализацию Программы за счет средств бюджета города Вятские Поляны </t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</si>
  <si>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Обеспечение деятельности по хранению, комплектованию (формированию), учету, использованию, сохранности архивных документов и архивных фондов органов местного самоуправления, муниципальных унитарных предприятий и муниципальных учреждений города Вятские Поляны</t>
    </r>
  </si>
  <si>
    <t>предст. Расходы</t>
  </si>
  <si>
    <t>ВЦП  на   на 2014-2018 гг</t>
  </si>
  <si>
    <t>Всего на реализацию Программы за счет всех источников финансирования</t>
  </si>
  <si>
    <t>Субсидия на повыш квалиф</t>
  </si>
  <si>
    <t>Итого  п.1</t>
  </si>
  <si>
    <t>МКУ по ОХО ОМС  ( п.2)</t>
  </si>
  <si>
    <t>Итого  мат.тех обесп.адм гор.</t>
  </si>
  <si>
    <t xml:space="preserve">Соц гарантии мун.сл.(п.3) </t>
  </si>
  <si>
    <t>архив ( п.4)</t>
  </si>
  <si>
    <t xml:space="preserve"> рез фонд  ( п5)</t>
  </si>
  <si>
    <t>4. Обеспечение деятельности по хранению, комплектованию (формированию), учету, использованию, сохранности архивных документов и архивных фондов органов местного самоуправления, муниципальных унитарных предприятий и муниципальных учреждений города Вятские Поляны</t>
  </si>
  <si>
    <t>5. Деятельность по сбору и обмену информацией в области защиты населения и территории города Вятские Поляны от чрезвычайных ситуаций природного и техногенного характера</t>
  </si>
  <si>
    <t>Содерж отдела субсидий</t>
  </si>
  <si>
    <t>Льготы</t>
  </si>
  <si>
    <t xml:space="preserve">итого п.3 </t>
  </si>
  <si>
    <t xml:space="preserve"> в т.ч Субсидия ЖКУ</t>
  </si>
  <si>
    <t>содерж отдела опеки  п.4</t>
  </si>
  <si>
    <t>поощрение  п.5</t>
  </si>
  <si>
    <t>Взносы в АСМО  п.6</t>
  </si>
  <si>
    <t>Итого   ВЦП</t>
  </si>
  <si>
    <t>отдельные мероприятия   МЦП</t>
  </si>
  <si>
    <t>субс на выравнивание</t>
  </si>
  <si>
    <t>присяжные заседатели</t>
  </si>
  <si>
    <t>Субсидия из областного бюджета</t>
  </si>
  <si>
    <t xml:space="preserve"> субсидия на повышение квалификации выборных лиц и муниципальных служащих</t>
  </si>
  <si>
    <t xml:space="preserve">     субсидия  на выравнивание  обеспеченности  муниципальных образований</t>
  </si>
  <si>
    <t>2. Функционирование учреждения по обеспечению  деятельности органов местного самоуправления города Вятские Поляны  всего: ,в том числе:</t>
  </si>
  <si>
    <t>в т.ч обл</t>
  </si>
  <si>
    <t xml:space="preserve">5.                     Финансовое обеспечение   непредвиденных расходов  в том числе на проведение аварийно-восстановительных работ и иных мероприятий , связанных с ликвидацией   последствий  стихийных бедствий  и других  чрезвычайных ситуаций </t>
  </si>
  <si>
    <t>фед</t>
  </si>
  <si>
    <t>гор.б-т</t>
  </si>
  <si>
    <t>факт 1 кв</t>
  </si>
  <si>
    <t>1.                 Функционирование администрации города Вятские Поляны,  в том числе:</t>
  </si>
  <si>
    <t>Создание резервного фонда администрации города в размере, не превышающем 3процента утвержденного решением о бюджете общего объема расходов.</t>
  </si>
  <si>
    <t>Использование по мере необходимости бюджетных ассигнований  резервного фонда администрации города для финансового обеспечения  непредвиденных расходов  в том числе  на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ситуаций.</t>
  </si>
  <si>
    <t>факт 2 полугодие</t>
  </si>
  <si>
    <t>Взносы в СМГ  п.6</t>
  </si>
  <si>
    <t>Всего на реализацию ведомственной целевой программы  за счет средств бюджета города Вятские Поляны потребуется 130776 тыс. рублей , в том числе по годам: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</si>
</sst>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2" fillId="0" borderId="0" xfId="0" applyFont="1" applyFill="1" applyBorder="1"/>
    <xf numFmtId="0" fontId="2" fillId="0" borderId="1" xfId="0" applyFont="1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0" xfId="0" applyFill="1"/>
    <xf numFmtId="0" fontId="2" fillId="0" borderId="8" xfId="0" applyFont="1" applyFill="1" applyBorder="1"/>
    <xf numFmtId="0" fontId="1" fillId="0" borderId="0" xfId="0" applyFont="1" applyFill="1"/>
    <xf numFmtId="0" fontId="2" fillId="0" borderId="11" xfId="0" applyFont="1" applyFill="1" applyBorder="1"/>
    <xf numFmtId="0" fontId="2" fillId="0" borderId="7" xfId="0" applyFont="1" applyFill="1" applyBorder="1"/>
    <xf numFmtId="0" fontId="2" fillId="0" borderId="0" xfId="0" applyFont="1" applyFill="1"/>
    <xf numFmtId="0" fontId="2" fillId="0" borderId="11" xfId="0" applyFont="1" applyFill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6" fillId="2" borderId="43" xfId="0" applyFont="1" applyFill="1" applyBorder="1" applyAlignment="1">
      <alignment horizontal="center" vertical="top" wrapText="1"/>
    </xf>
    <xf numFmtId="0" fontId="6" fillId="2" borderId="44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30" xfId="0" applyFont="1" applyFill="1" applyBorder="1" applyAlignment="1">
      <alignment horizontal="center" vertical="top" wrapText="1"/>
    </xf>
    <xf numFmtId="0" fontId="6" fillId="2" borderId="31" xfId="0" applyFont="1" applyFill="1" applyBorder="1" applyAlignment="1">
      <alignment horizontal="center" vertical="top" wrapText="1"/>
    </xf>
    <xf numFmtId="0" fontId="6" fillId="2" borderId="32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top" wrapText="1"/>
    </xf>
    <xf numFmtId="0" fontId="6" fillId="2" borderId="38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5" xfId="0" applyFont="1" applyFill="1" applyBorder="1" applyAlignment="1">
      <alignment horizontal="center" vertical="top" wrapText="1"/>
    </xf>
    <xf numFmtId="0" fontId="6" fillId="2" borderId="2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46" xfId="0" applyFont="1" applyFill="1" applyBorder="1" applyAlignment="1">
      <alignment horizontal="center" vertical="top" wrapText="1"/>
    </xf>
    <xf numFmtId="0" fontId="6" fillId="2" borderId="41" xfId="0" applyFont="1" applyFill="1" applyBorder="1" applyAlignment="1">
      <alignment horizontal="center" vertical="top" wrapText="1"/>
    </xf>
    <xf numFmtId="0" fontId="6" fillId="2" borderId="42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7" xfId="0" applyFont="1" applyFill="1" applyBorder="1" applyAlignment="1">
      <alignment horizontal="center" vertical="top" wrapText="1"/>
    </xf>
    <xf numFmtId="0" fontId="0" fillId="2" borderId="23" xfId="0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wrapText="1"/>
    </xf>
    <xf numFmtId="0" fontId="6" fillId="2" borderId="1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2" fillId="0" borderId="12" xfId="0" applyFont="1" applyFill="1" applyBorder="1"/>
    <xf numFmtId="0" fontId="2" fillId="0" borderId="3" xfId="0" applyFont="1" applyFill="1" applyBorder="1"/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9" xfId="0" applyFont="1" applyFill="1" applyBorder="1"/>
    <xf numFmtId="0" fontId="3" fillId="0" borderId="0" xfId="0" applyFont="1" applyFill="1"/>
    <xf numFmtId="0" fontId="6" fillId="0" borderId="23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/>
    <xf numFmtId="0" fontId="3" fillId="0" borderId="1" xfId="0" applyFont="1" applyFill="1" applyBorder="1"/>
    <xf numFmtId="0" fontId="11" fillId="0" borderId="1" xfId="0" applyFont="1" applyFill="1" applyBorder="1"/>
    <xf numFmtId="0" fontId="11" fillId="0" borderId="3" xfId="0" applyFont="1" applyFill="1" applyBorder="1"/>
    <xf numFmtId="0" fontId="3" fillId="0" borderId="1" xfId="0" applyFont="1" applyFill="1" applyBorder="1" applyAlignment="1">
      <alignment vertical="center"/>
    </xf>
    <xf numFmtId="0" fontId="0" fillId="0" borderId="8" xfId="0" applyFont="1" applyFill="1" applyBorder="1"/>
    <xf numFmtId="0" fontId="11" fillId="0" borderId="2" xfId="0" applyFont="1" applyFill="1" applyBorder="1"/>
    <xf numFmtId="0" fontId="0" fillId="0" borderId="1" xfId="0" applyFill="1" applyBorder="1"/>
    <xf numFmtId="0" fontId="0" fillId="0" borderId="5" xfId="0" applyFill="1" applyBorder="1"/>
    <xf numFmtId="0" fontId="0" fillId="0" borderId="0" xfId="0" applyFill="1" applyBorder="1"/>
    <xf numFmtId="0" fontId="2" fillId="0" borderId="34" xfId="0" applyFont="1" applyFill="1" applyBorder="1" applyAlignment="1">
      <alignment vertical="center"/>
    </xf>
    <xf numFmtId="0" fontId="0" fillId="0" borderId="5" xfId="0" applyFont="1" applyFill="1" applyBorder="1"/>
    <xf numFmtId="0" fontId="0" fillId="0" borderId="0" xfId="0" applyFont="1" applyFill="1"/>
    <xf numFmtId="0" fontId="2" fillId="0" borderId="48" xfId="0" applyFont="1" applyFill="1" applyBorder="1" applyAlignment="1">
      <alignment vertical="center"/>
    </xf>
    <xf numFmtId="0" fontId="0" fillId="0" borderId="0" xfId="0" applyFont="1" applyFill="1" applyBorder="1"/>
    <xf numFmtId="0" fontId="2" fillId="0" borderId="35" xfId="0" applyFont="1" applyFill="1" applyBorder="1" applyAlignment="1">
      <alignment vertical="center"/>
    </xf>
    <xf numFmtId="0" fontId="0" fillId="0" borderId="12" xfId="0" applyFill="1" applyBorder="1"/>
    <xf numFmtId="0" fontId="2" fillId="0" borderId="48" xfId="0" applyFont="1" applyFill="1" applyBorder="1"/>
    <xf numFmtId="0" fontId="2" fillId="0" borderId="48" xfId="0" applyFont="1" applyFill="1" applyBorder="1" applyAlignment="1">
      <alignment horizontal="left"/>
    </xf>
    <xf numFmtId="0" fontId="0" fillId="0" borderId="48" xfId="0" applyFill="1" applyBorder="1"/>
    <xf numFmtId="0" fontId="2" fillId="0" borderId="5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10" xfId="0" applyFont="1" applyFill="1" applyBorder="1"/>
    <xf numFmtId="0" fontId="0" fillId="0" borderId="10" xfId="0" applyFont="1" applyFill="1" applyBorder="1"/>
    <xf numFmtId="0" fontId="0" fillId="0" borderId="11" xfId="0" applyFont="1" applyFill="1" applyBorder="1"/>
    <xf numFmtId="0" fontId="0" fillId="0" borderId="12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6" fillId="2" borderId="26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0" fillId="0" borderId="34" xfId="0" applyFill="1" applyBorder="1"/>
    <xf numFmtId="0" fontId="2" fillId="0" borderId="35" xfId="0" applyFont="1" applyFill="1" applyBorder="1"/>
    <xf numFmtId="0" fontId="2" fillId="0" borderId="34" xfId="0" applyFont="1" applyFill="1" applyBorder="1"/>
    <xf numFmtId="0" fontId="2" fillId="0" borderId="2" xfId="0" applyFont="1" applyFill="1" applyBorder="1"/>
    <xf numFmtId="0" fontId="2" fillId="0" borderId="6" xfId="0" applyFont="1" applyFill="1" applyBorder="1"/>
    <xf numFmtId="0" fontId="11" fillId="0" borderId="4" xfId="0" applyFont="1" applyFill="1" applyBorder="1"/>
    <xf numFmtId="0" fontId="11" fillId="3" borderId="1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2" fillId="3" borderId="11" xfId="0" applyFont="1" applyFill="1" applyBorder="1"/>
    <xf numFmtId="0" fontId="2" fillId="3" borderId="10" xfId="0" applyFont="1" applyFill="1" applyBorder="1"/>
    <xf numFmtId="0" fontId="2" fillId="3" borderId="12" xfId="0" applyFont="1" applyFill="1" applyBorder="1"/>
    <xf numFmtId="0" fontId="2" fillId="3" borderId="2" xfId="0" applyFont="1" applyFill="1" applyBorder="1"/>
    <xf numFmtId="0" fontId="11" fillId="3" borderId="2" xfId="0" applyFont="1" applyFill="1" applyBorder="1"/>
    <xf numFmtId="0" fontId="0" fillId="3" borderId="10" xfId="0" applyFont="1" applyFill="1" applyBorder="1"/>
    <xf numFmtId="0" fontId="0" fillId="3" borderId="11" xfId="0" applyFont="1" applyFill="1" applyBorder="1"/>
    <xf numFmtId="0" fontId="0" fillId="3" borderId="12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0" fontId="0" fillId="3" borderId="0" xfId="0" applyFill="1"/>
    <xf numFmtId="0" fontId="2" fillId="3" borderId="1" xfId="0" applyFont="1" applyFill="1" applyBorder="1"/>
    <xf numFmtId="0" fontId="14" fillId="0" borderId="0" xfId="0" applyFont="1" applyFill="1"/>
    <xf numFmtId="0" fontId="6" fillId="2" borderId="49" xfId="0" applyFont="1" applyFill="1" applyBorder="1" applyAlignment="1">
      <alignment horizontal="center" vertical="top" wrapText="1"/>
    </xf>
    <xf numFmtId="0" fontId="6" fillId="2" borderId="50" xfId="0" applyFont="1" applyFill="1" applyBorder="1" applyAlignment="1">
      <alignment horizontal="center" vertical="top" wrapText="1"/>
    </xf>
    <xf numFmtId="0" fontId="6" fillId="0" borderId="50" xfId="0" applyFont="1" applyFill="1" applyBorder="1" applyAlignment="1">
      <alignment horizontal="center" vertical="top" wrapText="1"/>
    </xf>
    <xf numFmtId="0" fontId="7" fillId="2" borderId="58" xfId="0" applyFont="1" applyFill="1" applyBorder="1" applyAlignment="1">
      <alignment horizontal="center" vertical="top" wrapText="1"/>
    </xf>
    <xf numFmtId="0" fontId="6" fillId="2" borderId="59" xfId="0" applyFont="1" applyFill="1" applyBorder="1" applyAlignment="1">
      <alignment horizontal="center" vertical="top" wrapText="1"/>
    </xf>
    <xf numFmtId="0" fontId="10" fillId="2" borderId="59" xfId="0" applyFont="1" applyFill="1" applyBorder="1" applyAlignment="1">
      <alignment horizontal="center" vertical="top" wrapText="1"/>
    </xf>
    <xf numFmtId="0" fontId="6" fillId="2" borderId="60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1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64" xfId="0" applyFont="1" applyFill="1" applyBorder="1" applyAlignment="1">
      <alignment vertical="top" wrapText="1"/>
    </xf>
    <xf numFmtId="0" fontId="6" fillId="0" borderId="47" xfId="0" applyFont="1" applyFill="1" applyBorder="1" applyAlignment="1">
      <alignment horizontal="center" vertical="top" wrapText="1"/>
    </xf>
    <xf numFmtId="0" fontId="6" fillId="0" borderId="65" xfId="0" applyFont="1" applyFill="1" applyBorder="1" applyAlignment="1">
      <alignment vertical="top" wrapText="1"/>
    </xf>
    <xf numFmtId="0" fontId="6" fillId="0" borderId="28" xfId="0" applyFont="1" applyFill="1" applyBorder="1" applyAlignment="1">
      <alignment horizontal="center" vertical="top" wrapText="1"/>
    </xf>
    <xf numFmtId="0" fontId="6" fillId="0" borderId="66" xfId="0" applyFont="1" applyFill="1" applyBorder="1" applyAlignment="1">
      <alignment vertical="top" wrapText="1"/>
    </xf>
    <xf numFmtId="164" fontId="6" fillId="0" borderId="28" xfId="0" applyNumberFormat="1" applyFont="1" applyFill="1" applyBorder="1" applyAlignment="1">
      <alignment horizontal="center" vertical="top" wrapText="1"/>
    </xf>
    <xf numFmtId="0" fontId="6" fillId="0" borderId="67" xfId="0" applyFont="1" applyFill="1" applyBorder="1" applyAlignment="1">
      <alignment vertical="top" wrapText="1"/>
    </xf>
    <xf numFmtId="164" fontId="6" fillId="0" borderId="28" xfId="0" applyNumberFormat="1" applyFont="1" applyFill="1" applyBorder="1" applyAlignment="1">
      <alignment vertical="top" wrapText="1"/>
    </xf>
    <xf numFmtId="164" fontId="6" fillId="0" borderId="45" xfId="0" applyNumberFormat="1" applyFont="1" applyFill="1" applyBorder="1" applyAlignment="1">
      <alignment vertical="top" wrapText="1"/>
    </xf>
    <xf numFmtId="0" fontId="7" fillId="0" borderId="68" xfId="0" applyFont="1" applyFill="1" applyBorder="1" applyAlignment="1">
      <alignment vertical="top" wrapText="1"/>
    </xf>
    <xf numFmtId="164" fontId="7" fillId="0" borderId="1" xfId="0" applyNumberFormat="1" applyFont="1" applyFill="1" applyBorder="1"/>
    <xf numFmtId="0" fontId="7" fillId="0" borderId="69" xfId="0" applyFont="1" applyFill="1" applyBorder="1" applyAlignment="1">
      <alignment vertical="top" wrapText="1"/>
    </xf>
    <xf numFmtId="0" fontId="7" fillId="0" borderId="66" xfId="0" applyFont="1" applyFill="1" applyBorder="1" applyAlignment="1">
      <alignment vertical="top" wrapText="1"/>
    </xf>
    <xf numFmtId="164" fontId="7" fillId="0" borderId="47" xfId="0" applyNumberFormat="1" applyFont="1" applyFill="1" applyBorder="1" applyAlignment="1">
      <alignment vertical="top" wrapText="1"/>
    </xf>
    <xf numFmtId="0" fontId="7" fillId="0" borderId="70" xfId="0" applyFont="1" applyFill="1" applyBorder="1" applyAlignment="1">
      <alignment vertical="top" wrapText="1"/>
    </xf>
    <xf numFmtId="0" fontId="7" fillId="0" borderId="71" xfId="0" applyFont="1" applyFill="1" applyBorder="1" applyAlignment="1">
      <alignment vertical="top" wrapText="1"/>
    </xf>
    <xf numFmtId="164" fontId="7" fillId="0" borderId="7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6" fillId="0" borderId="0" xfId="0" applyNumberFormat="1" applyFont="1" applyFill="1"/>
    <xf numFmtId="0" fontId="6" fillId="2" borderId="50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56" xfId="0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 wrapText="1"/>
    </xf>
    <xf numFmtId="0" fontId="6" fillId="0" borderId="54" xfId="0" applyFont="1" applyFill="1" applyBorder="1" applyAlignment="1">
      <alignment horizontal="left" vertical="top" wrapText="1"/>
    </xf>
    <xf numFmtId="0" fontId="6" fillId="0" borderId="39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center" vertical="top" wrapText="1"/>
    </xf>
    <xf numFmtId="0" fontId="6" fillId="0" borderId="50" xfId="0" applyFont="1" applyFill="1" applyBorder="1" applyAlignment="1">
      <alignment horizontal="center" vertical="top" wrapText="1"/>
    </xf>
    <xf numFmtId="0" fontId="6" fillId="0" borderId="61" xfId="0" applyFont="1" applyFill="1" applyBorder="1" applyAlignment="1">
      <alignment horizontal="center" vertical="top" wrapText="1"/>
    </xf>
    <xf numFmtId="0" fontId="6" fillId="0" borderId="62" xfId="0" applyFont="1" applyFill="1" applyBorder="1" applyAlignment="1">
      <alignment horizontal="center" vertical="top" wrapText="1"/>
    </xf>
    <xf numFmtId="0" fontId="6" fillId="0" borderId="63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0" fontId="6" fillId="0" borderId="57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7" fillId="2" borderId="35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13" fillId="0" borderId="51" xfId="0" applyFont="1" applyFill="1" applyBorder="1" applyAlignment="1">
      <alignment horizontal="center" vertical="top" wrapText="1"/>
    </xf>
    <xf numFmtId="0" fontId="13" fillId="0" borderId="29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52" xfId="0" applyFont="1" applyFill="1" applyBorder="1" applyAlignment="1">
      <alignment horizontal="center" vertical="top" wrapText="1"/>
    </xf>
    <xf numFmtId="0" fontId="13" fillId="0" borderId="53" xfId="0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horizontal="center" vertical="top" wrapText="1"/>
    </xf>
    <xf numFmtId="0" fontId="13" fillId="0" borderId="49" xfId="0" applyFont="1" applyFill="1" applyBorder="1" applyAlignment="1">
      <alignment horizontal="center" vertical="top" wrapText="1"/>
    </xf>
    <xf numFmtId="0" fontId="7" fillId="2" borderId="51" xfId="0" applyFont="1" applyFill="1" applyBorder="1" applyAlignment="1">
      <alignment horizontal="center" vertical="top" wrapText="1"/>
    </xf>
    <xf numFmtId="0" fontId="7" fillId="2" borderId="29" xfId="0" applyFont="1" applyFill="1" applyBorder="1" applyAlignment="1">
      <alignment horizontal="center" vertical="top" wrapText="1"/>
    </xf>
    <xf numFmtId="0" fontId="7" fillId="2" borderId="52" xfId="0" applyFont="1" applyFill="1" applyBorder="1" applyAlignment="1">
      <alignment horizontal="center" vertical="top" wrapText="1"/>
    </xf>
    <xf numFmtId="0" fontId="7" fillId="2" borderId="53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49" xfId="0" applyFont="1" applyFill="1" applyBorder="1" applyAlignment="1">
      <alignment horizontal="center" vertical="top" wrapText="1"/>
    </xf>
    <xf numFmtId="0" fontId="6" fillId="2" borderId="54" xfId="0" applyFont="1" applyFill="1" applyBorder="1" applyAlignment="1">
      <alignment horizontal="center" vertical="top" wrapText="1"/>
    </xf>
    <xf numFmtId="0" fontId="6" fillId="2" borderId="39" xfId="0" applyFont="1" applyFill="1" applyBorder="1" applyAlignment="1">
      <alignment horizontal="center" vertical="top" wrapText="1"/>
    </xf>
    <xf numFmtId="0" fontId="6" fillId="2" borderId="50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20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justify" vertical="top" wrapText="1"/>
    </xf>
    <xf numFmtId="0" fontId="6" fillId="2" borderId="20" xfId="0" applyFont="1" applyFill="1" applyBorder="1" applyAlignment="1">
      <alignment horizontal="justify" vertical="top" wrapText="1"/>
    </xf>
    <xf numFmtId="0" fontId="6" fillId="2" borderId="18" xfId="0" applyFont="1" applyFill="1" applyBorder="1" applyAlignment="1">
      <alignment horizontal="justify" vertical="top" wrapText="1"/>
    </xf>
    <xf numFmtId="0" fontId="7" fillId="2" borderId="56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57" xfId="0" applyFont="1" applyFill="1" applyBorder="1" applyAlignment="1">
      <alignment horizontal="center" vertical="top" wrapText="1"/>
    </xf>
    <xf numFmtId="0" fontId="6" fillId="2" borderId="24" xfId="0" applyFont="1" applyFill="1" applyBorder="1" applyAlignment="1">
      <alignment horizontal="center" vertical="top" wrapText="1"/>
    </xf>
    <xf numFmtId="0" fontId="6" fillId="2" borderId="25" xfId="0" applyFont="1" applyFill="1" applyBorder="1" applyAlignment="1">
      <alignment horizontal="center" vertical="top" wrapText="1"/>
    </xf>
    <xf numFmtId="0" fontId="6" fillId="2" borderId="27" xfId="0" applyFont="1" applyFill="1" applyBorder="1" applyAlignment="1">
      <alignment horizontal="center" vertical="top" wrapText="1"/>
    </xf>
    <xf numFmtId="0" fontId="6" fillId="2" borderId="3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2" borderId="48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center" vertical="top" wrapText="1"/>
    </xf>
    <xf numFmtId="0" fontId="6" fillId="0" borderId="55" xfId="0" applyFont="1" applyFill="1" applyBorder="1" applyAlignment="1">
      <alignment horizontal="center" vertical="top" wrapText="1"/>
    </xf>
    <xf numFmtId="0" fontId="6" fillId="2" borderId="36" xfId="0" applyFont="1" applyFill="1" applyBorder="1" applyAlignment="1">
      <alignment horizontal="center" vertical="top" wrapText="1"/>
    </xf>
    <xf numFmtId="0" fontId="6" fillId="2" borderId="40" xfId="0" applyFont="1" applyFill="1" applyBorder="1" applyAlignment="1">
      <alignment horizontal="center" vertical="top" wrapText="1"/>
    </xf>
    <xf numFmtId="0" fontId="6" fillId="2" borderId="26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38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49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43"/>
  <sheetViews>
    <sheetView view="pageBreakPreview" zoomScale="80" zoomScaleNormal="100" zoomScaleSheetLayoutView="80" workbookViewId="0">
      <selection activeCell="F20" sqref="F20"/>
    </sheetView>
  </sheetViews>
  <sheetFormatPr defaultRowHeight="15"/>
  <cols>
    <col min="1" max="1" width="29.140625" style="5" customWidth="1"/>
    <col min="2" max="4" width="10.28515625" style="5" customWidth="1"/>
    <col min="5" max="5" width="9" style="5" customWidth="1"/>
    <col min="6" max="6" width="10" style="5" customWidth="1"/>
    <col min="7" max="7" width="9.7109375" style="5" customWidth="1"/>
    <col min="8" max="8" width="11.5703125" style="5" customWidth="1"/>
    <col min="9" max="9" width="11.28515625" style="5" customWidth="1"/>
    <col min="10" max="16384" width="9.140625" style="5"/>
  </cols>
  <sheetData>
    <row r="3" spans="1:9">
      <c r="A3" s="139" t="s">
        <v>63</v>
      </c>
      <c r="B3" s="139"/>
      <c r="C3" s="139"/>
      <c r="D3" s="139"/>
      <c r="E3" s="139"/>
      <c r="F3" s="139"/>
      <c r="G3" s="139"/>
      <c r="H3" s="139"/>
      <c r="I3" s="139"/>
    </row>
    <row r="5" spans="1:9" ht="30.75" customHeight="1"/>
    <row r="6" spans="1:9" s="47" customFormat="1" ht="46.5" customHeight="1">
      <c r="A6" s="53" t="s">
        <v>0</v>
      </c>
      <c r="B6" s="53">
        <v>2014</v>
      </c>
      <c r="C6" s="88" t="s">
        <v>93</v>
      </c>
      <c r="D6" s="138" t="s">
        <v>97</v>
      </c>
      <c r="E6" s="50">
        <v>2015</v>
      </c>
      <c r="F6" s="49">
        <v>2016</v>
      </c>
      <c r="G6" s="49">
        <v>2017</v>
      </c>
      <c r="H6" s="49">
        <v>2018</v>
      </c>
      <c r="I6" s="49" t="s">
        <v>4</v>
      </c>
    </row>
    <row r="7" spans="1:9" ht="21" customHeight="1">
      <c r="A7" s="3" t="s">
        <v>1</v>
      </c>
      <c r="B7" s="82">
        <v>9073</v>
      </c>
      <c r="C7" s="89">
        <v>2880.3</v>
      </c>
      <c r="D7" s="89"/>
      <c r="E7" s="55">
        <v>9895.7999999999993</v>
      </c>
      <c r="F7" s="3">
        <v>9895.7999999999993</v>
      </c>
      <c r="G7" s="55">
        <v>13111.3</v>
      </c>
      <c r="H7" s="3">
        <v>13111.3</v>
      </c>
      <c r="I7" s="4">
        <f>B7+E7+F7+G7+H7</f>
        <v>55087.199999999997</v>
      </c>
    </row>
    <row r="8" spans="1:9" ht="21" customHeight="1">
      <c r="A8" s="4" t="s">
        <v>83</v>
      </c>
      <c r="B8" s="66">
        <v>53</v>
      </c>
      <c r="C8" s="90">
        <v>11.6</v>
      </c>
      <c r="D8" s="90"/>
      <c r="E8" s="56">
        <v>53</v>
      </c>
      <c r="F8" s="4">
        <v>53</v>
      </c>
      <c r="G8" s="56"/>
      <c r="H8" s="4"/>
      <c r="I8" s="4">
        <f t="shared" ref="I8:I13" si="0">B8+E8+F8+G8+H8</f>
        <v>159</v>
      </c>
    </row>
    <row r="9" spans="1:9" ht="21" customHeight="1">
      <c r="A9" s="4" t="s">
        <v>62</v>
      </c>
      <c r="B9" s="66">
        <v>300</v>
      </c>
      <c r="C9" s="90">
        <v>32.700000000000003</v>
      </c>
      <c r="D9" s="90"/>
      <c r="E9" s="56">
        <v>300</v>
      </c>
      <c r="F9" s="4">
        <v>300</v>
      </c>
      <c r="G9" s="56">
        <v>457</v>
      </c>
      <c r="H9" s="4">
        <v>457</v>
      </c>
      <c r="I9" s="4">
        <f t="shared" si="0"/>
        <v>1814</v>
      </c>
    </row>
    <row r="10" spans="1:9">
      <c r="A10" s="4" t="s">
        <v>2</v>
      </c>
      <c r="B10" s="66">
        <v>677.1</v>
      </c>
      <c r="C10" s="90">
        <v>150.80000000000001</v>
      </c>
      <c r="D10" s="90"/>
      <c r="E10" s="56">
        <v>677.1</v>
      </c>
      <c r="F10" s="4">
        <v>677.1</v>
      </c>
      <c r="G10" s="56">
        <v>595</v>
      </c>
      <c r="H10" s="4">
        <v>595</v>
      </c>
      <c r="I10" s="4">
        <f t="shared" si="0"/>
        <v>3221.3</v>
      </c>
    </row>
    <row r="11" spans="1:9">
      <c r="A11" s="4" t="s">
        <v>3</v>
      </c>
      <c r="B11" s="66">
        <v>313</v>
      </c>
      <c r="C11" s="90">
        <v>9</v>
      </c>
      <c r="D11" s="90"/>
      <c r="E11" s="56">
        <v>313</v>
      </c>
      <c r="F11" s="4">
        <v>313</v>
      </c>
      <c r="G11" s="56">
        <v>756</v>
      </c>
      <c r="H11" s="4">
        <v>756</v>
      </c>
      <c r="I11" s="4">
        <f t="shared" si="0"/>
        <v>2451</v>
      </c>
    </row>
    <row r="12" spans="1:9" s="10" customFormat="1" ht="16.5" customHeight="1">
      <c r="A12" s="8"/>
      <c r="B12" s="64"/>
      <c r="C12" s="91"/>
      <c r="D12" s="91"/>
      <c r="E12" s="1"/>
      <c r="F12" s="8"/>
      <c r="G12" s="1"/>
      <c r="H12" s="8"/>
      <c r="I12" s="4">
        <f t="shared" si="0"/>
        <v>0</v>
      </c>
    </row>
    <row r="13" spans="1:9" s="10" customFormat="1">
      <c r="A13" s="8" t="s">
        <v>65</v>
      </c>
      <c r="B13" s="64">
        <v>71</v>
      </c>
      <c r="C13" s="91">
        <v>0</v>
      </c>
      <c r="D13" s="91"/>
      <c r="E13" s="1">
        <v>71</v>
      </c>
      <c r="F13" s="8">
        <v>71</v>
      </c>
      <c r="G13" s="1"/>
      <c r="H13" s="8"/>
      <c r="I13" s="4">
        <f t="shared" si="0"/>
        <v>213</v>
      </c>
    </row>
    <row r="14" spans="1:9" s="10" customFormat="1">
      <c r="A14" s="8"/>
      <c r="B14" s="83"/>
      <c r="C14" s="91"/>
      <c r="D14" s="91"/>
      <c r="E14" s="1"/>
      <c r="F14" s="37"/>
      <c r="G14" s="1"/>
      <c r="H14" s="37"/>
      <c r="I14" s="4"/>
    </row>
    <row r="15" spans="1:9" s="10" customFormat="1">
      <c r="A15" s="2" t="s">
        <v>66</v>
      </c>
      <c r="B15" s="67">
        <f>B7+B9+B10+B11+B12+B13+B8</f>
        <v>10487.1</v>
      </c>
      <c r="C15" s="102">
        <f>C7+C9+C10+C11+C12+C13+C8</f>
        <v>3084.4</v>
      </c>
      <c r="D15" s="102">
        <f>D7+D9+D10+D11+D12+D13+D8</f>
        <v>0</v>
      </c>
      <c r="E15" s="38">
        <f t="shared" ref="E15:H15" si="1">E7+E9+E10+E11+E12+E13+E8</f>
        <v>11309.9</v>
      </c>
      <c r="F15" s="2">
        <f t="shared" si="1"/>
        <v>11309.9</v>
      </c>
      <c r="G15" s="38">
        <f t="shared" si="1"/>
        <v>14919.3</v>
      </c>
      <c r="H15" s="38">
        <f t="shared" si="1"/>
        <v>14919.3</v>
      </c>
      <c r="I15" s="54">
        <f>B15+E15+F15+G15+H15</f>
        <v>62945.5</v>
      </c>
    </row>
    <row r="16" spans="1:9" s="10" customFormat="1">
      <c r="A16" s="64"/>
      <c r="B16" s="84"/>
      <c r="C16" s="92"/>
      <c r="D16" s="92"/>
      <c r="E16" s="86"/>
      <c r="F16" s="9"/>
      <c r="G16" s="69"/>
      <c r="H16" s="9"/>
      <c r="I16" s="4"/>
    </row>
    <row r="17" spans="1:9" s="10" customFormat="1">
      <c r="A17" s="65" t="s">
        <v>67</v>
      </c>
      <c r="B17" s="64">
        <v>9889.5</v>
      </c>
      <c r="C17" s="91">
        <v>2305.3000000000002</v>
      </c>
      <c r="D17" s="91"/>
      <c r="E17" s="9">
        <v>10148.200000000001</v>
      </c>
      <c r="F17" s="9">
        <v>10252.1</v>
      </c>
      <c r="G17" s="8">
        <v>12534</v>
      </c>
      <c r="H17" s="9">
        <v>12950</v>
      </c>
      <c r="I17" s="4">
        <f>B17+E17+F17+G17+H17</f>
        <v>55773.8</v>
      </c>
    </row>
    <row r="18" spans="1:9" s="10" customFormat="1">
      <c r="A18" s="66" t="s">
        <v>83</v>
      </c>
      <c r="B18" s="64">
        <v>218</v>
      </c>
      <c r="C18" s="91">
        <v>187</v>
      </c>
      <c r="D18" s="91"/>
      <c r="E18" s="41">
        <v>218</v>
      </c>
      <c r="F18" s="9">
        <v>218</v>
      </c>
      <c r="G18" s="37"/>
      <c r="H18" s="9"/>
      <c r="I18" s="4">
        <f>B18+E18+F18+G18+H18</f>
        <v>654</v>
      </c>
    </row>
    <row r="19" spans="1:9" s="10" customFormat="1">
      <c r="A19" s="68" t="s">
        <v>68</v>
      </c>
      <c r="B19" s="85">
        <f>B15+B17+B18</f>
        <v>20594.599999999999</v>
      </c>
      <c r="C19" s="94">
        <f>C15+C17+C18</f>
        <v>5576.7000000000007</v>
      </c>
      <c r="D19" s="94">
        <f>D15+D17+D18</f>
        <v>0</v>
      </c>
      <c r="E19" s="38">
        <f>E15+E17+E18</f>
        <v>21676.1</v>
      </c>
      <c r="F19" s="2">
        <f>F15+F17+F18</f>
        <v>21780</v>
      </c>
      <c r="G19" s="2">
        <f t="shared" ref="G19:I19" si="2">G15+G17+G18</f>
        <v>27453.3</v>
      </c>
      <c r="H19" s="2">
        <f t="shared" si="2"/>
        <v>27869.3</v>
      </c>
      <c r="I19" s="2">
        <f t="shared" si="2"/>
        <v>119373.3</v>
      </c>
    </row>
    <row r="20" spans="1:9" s="10" customFormat="1">
      <c r="A20" s="11"/>
      <c r="B20" s="1"/>
      <c r="C20" s="91"/>
      <c r="D20" s="91"/>
      <c r="E20" s="9"/>
      <c r="F20" s="9"/>
      <c r="G20" s="9"/>
      <c r="H20" s="9"/>
      <c r="I20" s="4"/>
    </row>
    <row r="21" spans="1:9" s="10" customFormat="1">
      <c r="A21" s="39" t="s">
        <v>69</v>
      </c>
      <c r="B21" s="1">
        <v>650</v>
      </c>
      <c r="C21" s="91">
        <v>193.4</v>
      </c>
      <c r="D21" s="91"/>
      <c r="E21" s="9">
        <v>650</v>
      </c>
      <c r="F21" s="9">
        <v>650</v>
      </c>
      <c r="G21" s="9">
        <v>1495</v>
      </c>
      <c r="H21" s="9">
        <v>1560</v>
      </c>
      <c r="I21" s="4">
        <f>B21+E21+F21+G21+H21</f>
        <v>5005</v>
      </c>
    </row>
    <row r="22" spans="1:9" s="10" customFormat="1">
      <c r="A22" s="39" t="s">
        <v>70</v>
      </c>
      <c r="B22" s="1">
        <v>86.2</v>
      </c>
      <c r="C22" s="91">
        <v>0</v>
      </c>
      <c r="D22" s="91"/>
      <c r="E22" s="9">
        <v>86.5</v>
      </c>
      <c r="F22" s="9">
        <v>86.9</v>
      </c>
      <c r="G22" s="9">
        <v>86.9</v>
      </c>
      <c r="H22" s="9">
        <v>86.9</v>
      </c>
      <c r="I22" s="4">
        <f t="shared" ref="I22" si="3">B22+E22+F22+G22+H22</f>
        <v>433.4</v>
      </c>
    </row>
    <row r="23" spans="1:9" s="10" customFormat="1" ht="9" customHeight="1">
      <c r="A23" s="39"/>
      <c r="B23" s="1"/>
      <c r="C23" s="91"/>
      <c r="D23" s="91"/>
      <c r="E23" s="9"/>
      <c r="F23" s="9"/>
      <c r="G23" s="9"/>
      <c r="H23" s="9"/>
      <c r="I23" s="4"/>
    </row>
    <row r="24" spans="1:9" s="10" customFormat="1">
      <c r="A24" s="39"/>
      <c r="B24" s="1"/>
      <c r="C24" s="91"/>
      <c r="D24" s="91"/>
      <c r="E24" s="9"/>
      <c r="F24" s="9"/>
      <c r="G24" s="9"/>
      <c r="H24" s="9"/>
      <c r="I24" s="4"/>
    </row>
    <row r="25" spans="1:9" s="10" customFormat="1">
      <c r="A25" s="39" t="s">
        <v>71</v>
      </c>
      <c r="B25" s="1">
        <v>400</v>
      </c>
      <c r="C25" s="91">
        <v>35.1</v>
      </c>
      <c r="D25" s="91"/>
      <c r="E25" s="9">
        <v>400</v>
      </c>
      <c r="F25" s="9">
        <v>400</v>
      </c>
      <c r="G25" s="9">
        <v>850</v>
      </c>
      <c r="H25" s="9">
        <v>850</v>
      </c>
      <c r="I25" s="4">
        <f>B25+E25+F25+G25+H25</f>
        <v>2900</v>
      </c>
    </row>
    <row r="26" spans="1:9" s="42" customFormat="1">
      <c r="A26" s="40"/>
      <c r="B26" s="6"/>
      <c r="C26" s="93"/>
      <c r="D26" s="93"/>
      <c r="E26" s="41"/>
      <c r="F26" s="41"/>
      <c r="G26" s="9"/>
      <c r="H26" s="9"/>
      <c r="I26" s="4"/>
    </row>
    <row r="27" spans="1:9" s="47" customFormat="1">
      <c r="A27" s="48" t="s">
        <v>81</v>
      </c>
      <c r="B27" s="53">
        <f>B15+B17+B21+B22+B24+B25+B18</f>
        <v>21730.799999999999</v>
      </c>
      <c r="C27" s="95">
        <f>C15+C17+C21+C22+C24+C25+C18</f>
        <v>5805.2000000000007</v>
      </c>
      <c r="D27" s="95">
        <f>D15+D17+D21+D22+D24+D25+D18</f>
        <v>0</v>
      </c>
      <c r="E27" s="87">
        <f t="shared" ref="E27:I27" si="4">E15+E17+E21+E22+E24+E25+E18</f>
        <v>22812.6</v>
      </c>
      <c r="F27" s="49">
        <f t="shared" si="4"/>
        <v>22916.9</v>
      </c>
      <c r="G27" s="49">
        <f t="shared" si="4"/>
        <v>29885.200000000001</v>
      </c>
      <c r="H27" s="49">
        <f t="shared" si="4"/>
        <v>30366.2</v>
      </c>
      <c r="I27" s="49">
        <f t="shared" si="4"/>
        <v>127711.7</v>
      </c>
    </row>
    <row r="28" spans="1:9" s="47" customFormat="1">
      <c r="A28" s="73"/>
      <c r="B28" s="74"/>
      <c r="C28" s="74"/>
      <c r="D28" s="74"/>
      <c r="E28" s="74"/>
      <c r="F28" s="74"/>
      <c r="G28" s="74"/>
      <c r="H28" s="74"/>
      <c r="I28" s="74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 ht="18.75">
      <c r="A30" s="46" t="s">
        <v>82</v>
      </c>
    </row>
    <row r="31" spans="1:9" s="47" customFormat="1">
      <c r="A31" s="51" t="s">
        <v>76</v>
      </c>
      <c r="B31" s="49">
        <f>B32+B33+B34</f>
        <v>13271</v>
      </c>
      <c r="C31" s="88">
        <f>C32+C33+C34</f>
        <v>3521.5000000000005</v>
      </c>
      <c r="D31" s="88">
        <f>D32+D33+D34</f>
        <v>0</v>
      </c>
      <c r="E31" s="49">
        <f t="shared" ref="E31:I31" si="5">E32+E33+E34</f>
        <v>15090</v>
      </c>
      <c r="F31" s="49">
        <f t="shared" si="5"/>
        <v>15090</v>
      </c>
      <c r="G31" s="49">
        <f t="shared" si="5"/>
        <v>15124</v>
      </c>
      <c r="H31" s="49">
        <f t="shared" si="5"/>
        <v>15137</v>
      </c>
      <c r="I31" s="49">
        <f t="shared" si="5"/>
        <v>73712</v>
      </c>
    </row>
    <row r="32" spans="1:9" s="59" customFormat="1">
      <c r="A32" s="57" t="s">
        <v>77</v>
      </c>
      <c r="B32" s="70">
        <v>12443</v>
      </c>
      <c r="C32" s="96">
        <v>3387.8</v>
      </c>
      <c r="D32" s="96"/>
      <c r="E32" s="70">
        <v>14233</v>
      </c>
      <c r="F32" s="58">
        <v>14233</v>
      </c>
      <c r="G32" s="70">
        <v>14233</v>
      </c>
      <c r="H32" s="58">
        <v>14233</v>
      </c>
      <c r="I32" s="3">
        <f t="shared" ref="I32:I34" si="6">B32+E32+F32+G32+H32</f>
        <v>69375</v>
      </c>
    </row>
    <row r="33" spans="1:9" s="59" customFormat="1">
      <c r="A33" s="60" t="s">
        <v>74</v>
      </c>
      <c r="B33" s="71">
        <v>628</v>
      </c>
      <c r="C33" s="97">
        <v>119.4</v>
      </c>
      <c r="D33" s="97"/>
      <c r="E33" s="71">
        <v>657</v>
      </c>
      <c r="F33" s="61">
        <v>657</v>
      </c>
      <c r="G33" s="71">
        <v>657</v>
      </c>
      <c r="H33" s="61">
        <v>657</v>
      </c>
      <c r="I33" s="4">
        <f t="shared" si="6"/>
        <v>3256</v>
      </c>
    </row>
    <row r="34" spans="1:9">
      <c r="A34" s="62" t="s">
        <v>75</v>
      </c>
      <c r="B34" s="72">
        <v>200</v>
      </c>
      <c r="C34" s="98">
        <v>14.3</v>
      </c>
      <c r="D34" s="98"/>
      <c r="E34" s="72">
        <v>200</v>
      </c>
      <c r="F34" s="52">
        <v>200</v>
      </c>
      <c r="G34" s="72">
        <v>234</v>
      </c>
      <c r="H34" s="52">
        <v>247</v>
      </c>
      <c r="I34" s="63">
        <f t="shared" si="6"/>
        <v>1081</v>
      </c>
    </row>
    <row r="35" spans="1:9" s="42" customFormat="1">
      <c r="A35" s="48" t="s">
        <v>78</v>
      </c>
      <c r="B35" s="48">
        <v>870</v>
      </c>
      <c r="C35" s="99">
        <v>148</v>
      </c>
      <c r="D35" s="99"/>
      <c r="E35" s="48">
        <v>921</v>
      </c>
      <c r="F35" s="48">
        <v>921</v>
      </c>
      <c r="G35" s="48">
        <v>921</v>
      </c>
      <c r="H35" s="48">
        <v>921</v>
      </c>
      <c r="I35" s="49">
        <f t="shared" ref="I35:I39" si="7">B35+E35+F35+G35+H35</f>
        <v>4554</v>
      </c>
    </row>
    <row r="36" spans="1:9" s="47" customFormat="1">
      <c r="A36" s="51" t="s">
        <v>79</v>
      </c>
      <c r="B36" s="49">
        <v>72.5</v>
      </c>
      <c r="C36" s="88">
        <v>7.9</v>
      </c>
      <c r="D36" s="88"/>
      <c r="E36" s="49">
        <f>35.9+25</f>
        <v>60.9</v>
      </c>
      <c r="F36" s="49">
        <f>35.9+25</f>
        <v>60.9</v>
      </c>
      <c r="G36" s="49">
        <v>110.9</v>
      </c>
      <c r="H36" s="49">
        <v>110.9</v>
      </c>
      <c r="I36" s="49">
        <f t="shared" si="7"/>
        <v>416.1</v>
      </c>
    </row>
    <row r="37" spans="1:9" s="47" customFormat="1">
      <c r="A37" s="49" t="s">
        <v>80</v>
      </c>
      <c r="B37" s="49">
        <v>33</v>
      </c>
      <c r="C37" s="88">
        <v>14.9</v>
      </c>
      <c r="D37" s="88"/>
      <c r="E37" s="49">
        <v>33</v>
      </c>
      <c r="F37" s="49">
        <v>33</v>
      </c>
      <c r="G37" s="49">
        <v>63</v>
      </c>
      <c r="H37" s="49">
        <v>63</v>
      </c>
      <c r="I37" s="49">
        <f t="shared" si="7"/>
        <v>225</v>
      </c>
    </row>
    <row r="38" spans="1:9" s="47" customFormat="1">
      <c r="A38" s="49" t="s">
        <v>98</v>
      </c>
      <c r="B38" s="49">
        <v>27</v>
      </c>
      <c r="C38" s="88"/>
      <c r="D38" s="88"/>
      <c r="E38" s="49"/>
      <c r="F38" s="49"/>
      <c r="G38" s="49"/>
      <c r="H38" s="49"/>
      <c r="I38" s="49"/>
    </row>
    <row r="39" spans="1:9">
      <c r="A39" s="54" t="s">
        <v>84</v>
      </c>
      <c r="B39" s="54"/>
      <c r="C39" s="100"/>
      <c r="D39" s="100"/>
      <c r="E39" s="54"/>
      <c r="F39" s="54">
        <v>104.8</v>
      </c>
      <c r="G39" s="54"/>
      <c r="H39" s="54"/>
      <c r="I39" s="49">
        <f t="shared" si="7"/>
        <v>104.8</v>
      </c>
    </row>
    <row r="40" spans="1:9">
      <c r="A40" s="5" t="s">
        <v>24</v>
      </c>
      <c r="B40" s="5">
        <f>B27+B31+B35+B36+B37+B38</f>
        <v>36004.300000000003</v>
      </c>
      <c r="C40" s="101">
        <f>C27+C31+C35+C36+C37+C38</f>
        <v>9497.5</v>
      </c>
      <c r="D40" s="101">
        <f>D27+D31+D35+D36+D37</f>
        <v>0</v>
      </c>
      <c r="E40" s="5">
        <f>E27+E31+E35+E36+E37</f>
        <v>38917.5</v>
      </c>
      <c r="F40" s="5">
        <f>F27+F31+F35+F36+F37+F39</f>
        <v>39126.600000000006</v>
      </c>
      <c r="G40" s="5">
        <f>G27+G31+G35+G36+G37</f>
        <v>46104.1</v>
      </c>
      <c r="H40" s="5">
        <f>H27+H31+H35+H36+H37</f>
        <v>46598.1</v>
      </c>
      <c r="I40" s="5">
        <f>I27+I31+I35+I36+I37+I39</f>
        <v>206723.6</v>
      </c>
    </row>
    <row r="41" spans="1:9">
      <c r="A41" s="5" t="s">
        <v>89</v>
      </c>
      <c r="B41" s="5">
        <f>B8+B13+B18+B32+B33+B35</f>
        <v>14283</v>
      </c>
      <c r="C41" s="101">
        <f>C8+C13+C18+C32+C33+C35</f>
        <v>3853.8</v>
      </c>
      <c r="D41" s="101">
        <f>D8+D13+D18+D32+D33+D35</f>
        <v>0</v>
      </c>
      <c r="E41" s="5">
        <f t="shared" ref="E41:I41" si="8">E8+E13+E18+E32+E33+E35</f>
        <v>16153</v>
      </c>
      <c r="F41" s="5">
        <f t="shared" si="8"/>
        <v>16153</v>
      </c>
      <c r="G41" s="5">
        <f t="shared" si="8"/>
        <v>15811</v>
      </c>
      <c r="H41" s="5">
        <f t="shared" si="8"/>
        <v>15811</v>
      </c>
      <c r="I41" s="5">
        <f t="shared" si="8"/>
        <v>78211</v>
      </c>
    </row>
    <row r="42" spans="1:9">
      <c r="A42" s="56" t="s">
        <v>91</v>
      </c>
      <c r="C42" s="101"/>
      <c r="D42" s="101"/>
      <c r="F42" s="5">
        <f>F39</f>
        <v>104.8</v>
      </c>
      <c r="I42" s="5">
        <v>104.8</v>
      </c>
    </row>
    <row r="43" spans="1:9">
      <c r="A43" s="56" t="s">
        <v>92</v>
      </c>
      <c r="B43" s="5">
        <f>B40-B41</f>
        <v>21721.300000000003</v>
      </c>
      <c r="C43" s="101">
        <f>C40-C41</f>
        <v>5643.7</v>
      </c>
      <c r="D43" s="101">
        <f>D40-D41</f>
        <v>0</v>
      </c>
      <c r="E43" s="5">
        <f>E40-E41-E42</f>
        <v>22764.5</v>
      </c>
      <c r="F43" s="5">
        <f>F40-F41-F42</f>
        <v>22868.800000000007</v>
      </c>
      <c r="G43" s="5">
        <f t="shared" ref="G43:H43" si="9">G40-G41</f>
        <v>30293.1</v>
      </c>
      <c r="H43" s="5">
        <f t="shared" si="9"/>
        <v>30787.1</v>
      </c>
      <c r="I43" s="5">
        <f>I40-I41-I42</f>
        <v>128407.8</v>
      </c>
    </row>
  </sheetData>
  <mergeCells count="1">
    <mergeCell ref="A3:I3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3"/>
  <sheetViews>
    <sheetView view="pageBreakPreview" zoomScale="60" zoomScaleNormal="80" workbookViewId="0">
      <selection activeCell="G22" sqref="G22"/>
    </sheetView>
  </sheetViews>
  <sheetFormatPr defaultColWidth="17.85546875" defaultRowHeight="15.75"/>
  <cols>
    <col min="1" max="1" width="40.140625" style="111" customWidth="1"/>
    <col min="2" max="2" width="15.28515625" style="111" customWidth="1"/>
    <col min="3" max="3" width="15.42578125" style="111" customWidth="1"/>
    <col min="4" max="4" width="18.42578125" style="111" customWidth="1"/>
    <col min="5" max="5" width="15" style="111" customWidth="1"/>
    <col min="6" max="6" width="14.7109375" style="111" customWidth="1"/>
    <col min="7" max="7" width="32.85546875" style="111" customWidth="1"/>
    <col min="8" max="16384" width="17.85546875" style="111"/>
  </cols>
  <sheetData>
    <row r="1" spans="1:7">
      <c r="F1" s="141" t="s">
        <v>58</v>
      </c>
      <c r="G1" s="141"/>
    </row>
    <row r="2" spans="1:7" ht="21.75" customHeight="1">
      <c r="F2" s="141" t="s">
        <v>55</v>
      </c>
      <c r="G2" s="141"/>
    </row>
    <row r="3" spans="1:7" ht="21.75" customHeight="1">
      <c r="F3" s="141" t="s">
        <v>56</v>
      </c>
      <c r="G3" s="141"/>
    </row>
    <row r="4" spans="1:7" ht="21.75" customHeight="1">
      <c r="F4" s="141" t="s">
        <v>57</v>
      </c>
      <c r="G4" s="141"/>
    </row>
    <row r="5" spans="1:7" ht="20.25" customHeight="1">
      <c r="A5" s="156" t="s">
        <v>5</v>
      </c>
      <c r="B5" s="156"/>
      <c r="C5" s="156"/>
      <c r="D5" s="156"/>
      <c r="E5" s="156"/>
      <c r="F5" s="156"/>
      <c r="G5" s="156"/>
    </row>
    <row r="6" spans="1:7" ht="48.75" customHeight="1">
      <c r="A6" s="140" t="s">
        <v>99</v>
      </c>
      <c r="B6" s="140"/>
      <c r="C6" s="140"/>
      <c r="D6" s="140"/>
      <c r="E6" s="140"/>
      <c r="F6" s="140"/>
      <c r="G6" s="140"/>
    </row>
    <row r="7" spans="1:7">
      <c r="A7" s="141" t="s">
        <v>6</v>
      </c>
      <c r="B7" s="141"/>
      <c r="C7" s="141"/>
      <c r="D7" s="141"/>
      <c r="E7" s="141"/>
      <c r="F7" s="141"/>
      <c r="G7" s="141"/>
    </row>
    <row r="8" spans="1:7">
      <c r="A8" s="142" t="s">
        <v>7</v>
      </c>
      <c r="B8" s="142"/>
      <c r="C8" s="142"/>
      <c r="D8" s="142"/>
      <c r="E8" s="142"/>
      <c r="F8" s="142"/>
      <c r="G8" s="142"/>
    </row>
    <row r="9" spans="1:7" ht="75.75" customHeight="1" thickBot="1">
      <c r="A9" s="147" t="s">
        <v>8</v>
      </c>
      <c r="B9" s="149" t="s">
        <v>9</v>
      </c>
      <c r="C9" s="150"/>
      <c r="D9" s="150"/>
      <c r="E9" s="150"/>
      <c r="F9" s="151"/>
      <c r="G9" s="152" t="s">
        <v>10</v>
      </c>
    </row>
    <row r="10" spans="1:7" ht="16.5" thickBot="1">
      <c r="A10" s="148"/>
      <c r="B10" s="112">
        <v>2014</v>
      </c>
      <c r="C10" s="112">
        <v>2015</v>
      </c>
      <c r="D10" s="112">
        <v>2016</v>
      </c>
      <c r="E10" s="112">
        <v>2017</v>
      </c>
      <c r="F10" s="112">
        <v>2018</v>
      </c>
      <c r="G10" s="153"/>
    </row>
    <row r="11" spans="1:7" ht="59.25" customHeight="1">
      <c r="A11" s="145" t="s">
        <v>94</v>
      </c>
      <c r="B11" s="154">
        <v>13171.6</v>
      </c>
      <c r="C11" s="154">
        <v>11309.9</v>
      </c>
      <c r="D11" s="154">
        <v>11309.9</v>
      </c>
      <c r="E11" s="154">
        <v>14919.3</v>
      </c>
      <c r="F11" s="154">
        <v>14919.3</v>
      </c>
      <c r="G11" s="143" t="s">
        <v>13</v>
      </c>
    </row>
    <row r="12" spans="1:7" ht="80.25" customHeight="1">
      <c r="A12" s="146"/>
      <c r="B12" s="155"/>
      <c r="C12" s="155"/>
      <c r="D12" s="155"/>
      <c r="E12" s="155"/>
      <c r="F12" s="155"/>
      <c r="G12" s="144"/>
    </row>
    <row r="13" spans="1:7" ht="60" customHeight="1">
      <c r="A13" s="113" t="s">
        <v>87</v>
      </c>
      <c r="B13" s="114">
        <v>53</v>
      </c>
      <c r="C13" s="114">
        <v>53</v>
      </c>
      <c r="D13" s="114">
        <v>53</v>
      </c>
      <c r="E13" s="114"/>
      <c r="F13" s="114"/>
      <c r="G13" s="115" t="s">
        <v>85</v>
      </c>
    </row>
    <row r="14" spans="1:7" ht="60" customHeight="1">
      <c r="A14" s="116" t="s">
        <v>86</v>
      </c>
      <c r="B14" s="114">
        <v>58.2</v>
      </c>
      <c r="C14" s="114">
        <v>71</v>
      </c>
      <c r="D14" s="114">
        <v>71</v>
      </c>
      <c r="E14" s="114"/>
      <c r="F14" s="114"/>
      <c r="G14" s="115" t="s">
        <v>85</v>
      </c>
    </row>
    <row r="15" spans="1:7" ht="102.75" customHeight="1" thickBot="1">
      <c r="A15" s="117" t="s">
        <v>88</v>
      </c>
      <c r="B15" s="118">
        <v>11185.6</v>
      </c>
      <c r="C15" s="118">
        <v>10366.200000000001</v>
      </c>
      <c r="D15" s="118">
        <v>10470.1</v>
      </c>
      <c r="E15" s="118">
        <v>12534</v>
      </c>
      <c r="F15" s="118">
        <v>12950</v>
      </c>
      <c r="G15" s="119" t="s">
        <v>14</v>
      </c>
    </row>
    <row r="16" spans="1:7" ht="54.75" customHeight="1" thickBot="1">
      <c r="A16" s="113" t="s">
        <v>87</v>
      </c>
      <c r="B16" s="120">
        <f>218+5.1</f>
        <v>223.1</v>
      </c>
      <c r="C16" s="120">
        <v>218</v>
      </c>
      <c r="D16" s="120">
        <v>218</v>
      </c>
      <c r="E16" s="120"/>
      <c r="F16" s="120"/>
      <c r="G16" s="115" t="s">
        <v>85</v>
      </c>
    </row>
    <row r="17" spans="1:7" ht="105.75" customHeight="1" thickBot="1">
      <c r="A17" s="121" t="s">
        <v>12</v>
      </c>
      <c r="B17" s="122">
        <v>970</v>
      </c>
      <c r="C17" s="122">
        <v>650</v>
      </c>
      <c r="D17" s="122">
        <v>650</v>
      </c>
      <c r="E17" s="122">
        <v>1495</v>
      </c>
      <c r="F17" s="122">
        <v>1560</v>
      </c>
      <c r="G17" s="123" t="s">
        <v>14</v>
      </c>
    </row>
    <row r="18" spans="1:7" ht="175.5" customHeight="1" thickBot="1">
      <c r="A18" s="121" t="s">
        <v>72</v>
      </c>
      <c r="B18" s="124">
        <v>86.2</v>
      </c>
      <c r="C18" s="124">
        <v>86.5</v>
      </c>
      <c r="D18" s="124">
        <v>86.9</v>
      </c>
      <c r="E18" s="124">
        <v>86.9</v>
      </c>
      <c r="F18" s="124">
        <v>86.9</v>
      </c>
      <c r="G18" s="123" t="s">
        <v>14</v>
      </c>
    </row>
    <row r="19" spans="1:7" ht="102" customHeight="1" thickBot="1">
      <c r="A19" s="121" t="s">
        <v>73</v>
      </c>
      <c r="B19" s="125">
        <v>400</v>
      </c>
      <c r="C19" s="125">
        <v>400</v>
      </c>
      <c r="D19" s="125">
        <v>400</v>
      </c>
      <c r="E19" s="125">
        <v>850</v>
      </c>
      <c r="F19" s="125">
        <v>850</v>
      </c>
      <c r="G19" s="123" t="s">
        <v>14</v>
      </c>
    </row>
    <row r="20" spans="1:7" ht="74.25" customHeight="1" thickBot="1">
      <c r="A20" s="126" t="s">
        <v>60</v>
      </c>
      <c r="B20" s="127">
        <f>B11+B15+B17+B18+B19-B14-B13-B16</f>
        <v>25479.100000000002</v>
      </c>
      <c r="C20" s="127">
        <f t="shared" ref="C20:F20" si="0">C11+C15+C17+C18+C19-C14-C13-C16</f>
        <v>22470.6</v>
      </c>
      <c r="D20" s="127">
        <f t="shared" si="0"/>
        <v>22574.9</v>
      </c>
      <c r="E20" s="127">
        <f t="shared" si="0"/>
        <v>29885.200000000001</v>
      </c>
      <c r="F20" s="127">
        <f t="shared" si="0"/>
        <v>30366.2</v>
      </c>
      <c r="G20" s="128"/>
    </row>
    <row r="21" spans="1:7" ht="46.5" customHeight="1" thickBot="1">
      <c r="A21" s="129" t="s">
        <v>59</v>
      </c>
      <c r="B21" s="130">
        <f>B14+B16+B13</f>
        <v>334.3</v>
      </c>
      <c r="C21" s="130">
        <f t="shared" ref="C21:F21" si="1">C14+C16+C13</f>
        <v>342</v>
      </c>
      <c r="D21" s="130">
        <f t="shared" si="1"/>
        <v>342</v>
      </c>
      <c r="E21" s="130">
        <f t="shared" si="1"/>
        <v>0</v>
      </c>
      <c r="F21" s="130">
        <f t="shared" si="1"/>
        <v>0</v>
      </c>
      <c r="G21" s="131"/>
    </row>
    <row r="22" spans="1:7" ht="78.75" customHeight="1">
      <c r="A22" s="132" t="s">
        <v>64</v>
      </c>
      <c r="B22" s="133">
        <f>B20+B21</f>
        <v>25813.4</v>
      </c>
      <c r="C22" s="133">
        <f t="shared" ref="C22:F22" si="2">C20+C21</f>
        <v>22812.6</v>
      </c>
      <c r="D22" s="133">
        <f t="shared" si="2"/>
        <v>22916.9</v>
      </c>
      <c r="E22" s="133">
        <f t="shared" si="2"/>
        <v>29885.200000000001</v>
      </c>
      <c r="F22" s="133">
        <f t="shared" si="2"/>
        <v>30366.2</v>
      </c>
      <c r="G22" s="134"/>
    </row>
    <row r="23" spans="1:7">
      <c r="B23" s="135"/>
      <c r="C23" s="135"/>
      <c r="D23" s="135"/>
      <c r="E23" s="135"/>
      <c r="F23" s="135"/>
    </row>
  </sheetData>
  <mergeCells count="18">
    <mergeCell ref="F1:G1"/>
    <mergeCell ref="F2:G2"/>
    <mergeCell ref="F3:G3"/>
    <mergeCell ref="F4:G4"/>
    <mergeCell ref="A5:G5"/>
    <mergeCell ref="A6:G6"/>
    <mergeCell ref="A7:G7"/>
    <mergeCell ref="A8:G8"/>
    <mergeCell ref="G11:G12"/>
    <mergeCell ref="A11:A12"/>
    <mergeCell ref="A9:A10"/>
    <mergeCell ref="B9:F9"/>
    <mergeCell ref="G9:G10"/>
    <mergeCell ref="B11:B12"/>
    <mergeCell ref="C11:C12"/>
    <mergeCell ref="F11:F12"/>
    <mergeCell ref="D11:D12"/>
    <mergeCell ref="E11:E12"/>
  </mergeCells>
  <pageMargins left="0.51181102362204722" right="0" top="0" bottom="0" header="0" footer="0"/>
  <pageSetup paperSize="9" scale="5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9"/>
  <sheetViews>
    <sheetView tabSelected="1" view="pageBreakPreview" topLeftCell="A34" zoomScale="70" zoomScaleSheetLayoutView="70" workbookViewId="0">
      <selection activeCell="D40" sqref="D40"/>
    </sheetView>
  </sheetViews>
  <sheetFormatPr defaultRowHeight="15"/>
  <cols>
    <col min="1" max="1" width="21.5703125" style="12" customWidth="1"/>
    <col min="2" max="2" width="17.5703125" style="12" customWidth="1"/>
    <col min="3" max="3" width="14.28515625" style="12" customWidth="1"/>
    <col min="4" max="4" width="12.7109375" style="12" customWidth="1"/>
    <col min="5" max="6" width="12" style="12" customWidth="1"/>
    <col min="7" max="7" width="9.140625" style="12"/>
    <col min="8" max="8" width="11.28515625" style="12" customWidth="1"/>
    <col min="9" max="9" width="19.5703125" style="12" customWidth="1"/>
    <col min="10" max="10" width="9.140625" style="12" customWidth="1"/>
    <col min="11" max="16384" width="9.140625" style="12"/>
  </cols>
  <sheetData>
    <row r="1" spans="1:16">
      <c r="M1" s="13"/>
      <c r="N1" s="13"/>
      <c r="O1" s="13"/>
      <c r="P1" s="13"/>
    </row>
    <row r="2" spans="1:16">
      <c r="K2" s="201" t="s">
        <v>54</v>
      </c>
      <c r="L2" s="201"/>
      <c r="M2" s="201"/>
      <c r="N2" s="201"/>
      <c r="O2" s="201"/>
      <c r="P2" s="201"/>
    </row>
    <row r="3" spans="1:16">
      <c r="K3" s="201" t="s">
        <v>55</v>
      </c>
      <c r="L3" s="201"/>
      <c r="M3" s="201"/>
      <c r="N3" s="201"/>
      <c r="O3" s="201"/>
      <c r="P3" s="201"/>
    </row>
    <row r="4" spans="1:16">
      <c r="K4" s="201" t="s">
        <v>56</v>
      </c>
      <c r="L4" s="201"/>
      <c r="M4" s="201"/>
      <c r="N4" s="201"/>
      <c r="O4" s="201"/>
      <c r="P4" s="201"/>
    </row>
    <row r="5" spans="1:16">
      <c r="K5" s="201" t="s">
        <v>57</v>
      </c>
      <c r="L5" s="201"/>
      <c r="M5" s="201"/>
      <c r="N5" s="201"/>
      <c r="O5" s="201"/>
      <c r="P5" s="201"/>
    </row>
    <row r="6" spans="1:16" ht="18.75">
      <c r="A6" s="202" t="s">
        <v>15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</row>
    <row r="7" spans="1:16" ht="18.75">
      <c r="A7" s="202" t="s">
        <v>16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</row>
    <row r="8" spans="1:16" ht="18.75">
      <c r="A8" s="202" t="s">
        <v>17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</row>
    <row r="9" spans="1:16" ht="18.75">
      <c r="A9" s="202" t="s">
        <v>18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</row>
    <row r="10" spans="1:16" ht="18.75">
      <c r="A10" s="36"/>
    </row>
    <row r="11" spans="1:16" ht="15.75" customHeight="1">
      <c r="A11" s="196" t="s">
        <v>19</v>
      </c>
      <c r="B11" s="198" t="s">
        <v>20</v>
      </c>
      <c r="C11" s="203" t="s">
        <v>21</v>
      </c>
      <c r="D11" s="204"/>
      <c r="E11" s="204"/>
      <c r="F11" s="204"/>
      <c r="G11" s="204"/>
      <c r="H11" s="205"/>
      <c r="I11" s="203" t="s">
        <v>23</v>
      </c>
      <c r="J11" s="204"/>
      <c r="K11" s="204"/>
      <c r="L11" s="204"/>
      <c r="M11" s="204"/>
      <c r="N11" s="204"/>
      <c r="O11" s="204"/>
      <c r="P11" s="206"/>
    </row>
    <row r="12" spans="1:16" ht="16.5" thickBot="1">
      <c r="A12" s="175"/>
      <c r="B12" s="178"/>
      <c r="C12" s="207" t="s">
        <v>22</v>
      </c>
      <c r="D12" s="208"/>
      <c r="E12" s="208"/>
      <c r="F12" s="208"/>
      <c r="G12" s="208"/>
      <c r="H12" s="211"/>
      <c r="I12" s="207"/>
      <c r="J12" s="208"/>
      <c r="K12" s="209"/>
      <c r="L12" s="209"/>
      <c r="M12" s="208"/>
      <c r="N12" s="208"/>
      <c r="O12" s="208"/>
      <c r="P12" s="210"/>
    </row>
    <row r="13" spans="1:16" ht="48" thickBot="1">
      <c r="A13" s="176"/>
      <c r="B13" s="179"/>
      <c r="C13" s="80">
        <v>2014</v>
      </c>
      <c r="D13" s="80">
        <v>2015</v>
      </c>
      <c r="E13" s="80">
        <v>2016</v>
      </c>
      <c r="F13" s="80">
        <v>2017</v>
      </c>
      <c r="G13" s="80">
        <v>2018</v>
      </c>
      <c r="H13" s="80" t="s">
        <v>24</v>
      </c>
      <c r="I13" s="80" t="s">
        <v>25</v>
      </c>
      <c r="J13" s="78" t="s">
        <v>26</v>
      </c>
      <c r="K13" s="14">
        <v>2014</v>
      </c>
      <c r="L13" s="15">
        <v>2015</v>
      </c>
      <c r="M13" s="80">
        <v>2016</v>
      </c>
      <c r="N13" s="80">
        <v>2017</v>
      </c>
      <c r="O13" s="80">
        <v>2018</v>
      </c>
      <c r="P13" s="104" t="s">
        <v>27</v>
      </c>
    </row>
    <row r="14" spans="1:16" ht="16.5" thickBot="1">
      <c r="A14" s="105">
        <v>1</v>
      </c>
      <c r="B14" s="80">
        <v>2</v>
      </c>
      <c r="C14" s="80">
        <v>3</v>
      </c>
      <c r="D14" s="80">
        <v>4</v>
      </c>
      <c r="E14" s="80">
        <v>5</v>
      </c>
      <c r="F14" s="80">
        <v>6</v>
      </c>
      <c r="G14" s="80">
        <v>7</v>
      </c>
      <c r="H14" s="80">
        <v>8</v>
      </c>
      <c r="I14" s="80">
        <v>9</v>
      </c>
      <c r="J14" s="80">
        <v>10</v>
      </c>
      <c r="K14" s="77">
        <v>11</v>
      </c>
      <c r="L14" s="16">
        <v>12</v>
      </c>
      <c r="M14" s="80">
        <v>13</v>
      </c>
      <c r="N14" s="80">
        <v>14</v>
      </c>
      <c r="O14" s="80">
        <v>15</v>
      </c>
      <c r="P14" s="104">
        <v>16</v>
      </c>
    </row>
    <row r="15" spans="1:16">
      <c r="A15" s="167" t="s">
        <v>28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72"/>
      <c r="M15" s="168"/>
      <c r="N15" s="168"/>
      <c r="O15" s="168"/>
      <c r="P15" s="169"/>
    </row>
    <row r="16" spans="1:16" ht="15.75" thickBot="1">
      <c r="A16" s="170"/>
      <c r="B16" s="171"/>
      <c r="C16" s="171"/>
      <c r="D16" s="171"/>
      <c r="E16" s="171"/>
      <c r="F16" s="171"/>
      <c r="G16" s="171"/>
      <c r="H16" s="171"/>
      <c r="I16" s="171"/>
      <c r="J16" s="172"/>
      <c r="K16" s="172"/>
      <c r="L16" s="172"/>
      <c r="M16" s="172"/>
      <c r="N16" s="172"/>
      <c r="O16" s="172"/>
      <c r="P16" s="192"/>
    </row>
    <row r="17" spans="1:16" ht="16.5" customHeight="1">
      <c r="A17" s="174" t="s">
        <v>29</v>
      </c>
      <c r="B17" s="177" t="s">
        <v>50</v>
      </c>
      <c r="C17" s="177">
        <v>58.2</v>
      </c>
      <c r="D17" s="177">
        <v>71</v>
      </c>
      <c r="E17" s="177">
        <v>71</v>
      </c>
      <c r="F17" s="177">
        <v>0</v>
      </c>
      <c r="G17" s="177">
        <v>0</v>
      </c>
      <c r="H17" s="177">
        <f>C17+D17+E17+F17+G17</f>
        <v>200.2</v>
      </c>
      <c r="I17" s="199" t="s">
        <v>51</v>
      </c>
      <c r="J17" s="190" t="s">
        <v>30</v>
      </c>
      <c r="K17" s="190">
        <v>8</v>
      </c>
      <c r="L17" s="190">
        <v>7</v>
      </c>
      <c r="M17" s="190">
        <v>8</v>
      </c>
      <c r="N17" s="190">
        <v>7</v>
      </c>
      <c r="O17" s="190">
        <v>8</v>
      </c>
      <c r="P17" s="190"/>
    </row>
    <row r="18" spans="1:16" ht="100.5" customHeight="1">
      <c r="A18" s="175"/>
      <c r="B18" s="178"/>
      <c r="C18" s="178"/>
      <c r="D18" s="178"/>
      <c r="E18" s="178"/>
      <c r="F18" s="189"/>
      <c r="G18" s="189"/>
      <c r="H18" s="178"/>
      <c r="I18" s="200"/>
      <c r="J18" s="190"/>
      <c r="K18" s="190"/>
      <c r="L18" s="190"/>
      <c r="M18" s="190"/>
      <c r="N18" s="190"/>
      <c r="O18" s="190"/>
      <c r="P18" s="190"/>
    </row>
    <row r="19" spans="1:16" ht="147.75" customHeight="1">
      <c r="A19" s="17" t="s">
        <v>31</v>
      </c>
      <c r="B19" s="18" t="s">
        <v>50</v>
      </c>
      <c r="C19" s="18" t="s">
        <v>11</v>
      </c>
      <c r="D19" s="18" t="s">
        <v>11</v>
      </c>
      <c r="E19" s="18" t="s">
        <v>11</v>
      </c>
      <c r="F19" s="18"/>
      <c r="G19" s="18"/>
      <c r="H19" s="18" t="s">
        <v>11</v>
      </c>
      <c r="I19" s="19" t="s">
        <v>32</v>
      </c>
      <c r="J19" s="33" t="s">
        <v>30</v>
      </c>
      <c r="K19" s="33">
        <v>12</v>
      </c>
      <c r="L19" s="33">
        <v>24</v>
      </c>
      <c r="M19" s="33">
        <v>4</v>
      </c>
      <c r="N19" s="33">
        <v>12</v>
      </c>
      <c r="O19" s="33">
        <v>12</v>
      </c>
      <c r="P19" s="33"/>
    </row>
    <row r="20" spans="1:16" ht="117.75" customHeight="1">
      <c r="A20" s="17" t="s">
        <v>33</v>
      </c>
      <c r="B20" s="18" t="s">
        <v>50</v>
      </c>
      <c r="C20" s="18">
        <v>30</v>
      </c>
      <c r="D20" s="18">
        <v>30</v>
      </c>
      <c r="E20" s="18">
        <v>30</v>
      </c>
      <c r="F20" s="18"/>
      <c r="G20" s="18"/>
      <c r="H20" s="18">
        <v>90</v>
      </c>
      <c r="I20" s="19" t="s">
        <v>34</v>
      </c>
      <c r="J20" s="33" t="s">
        <v>30</v>
      </c>
      <c r="K20" s="33">
        <v>8</v>
      </c>
      <c r="L20" s="33">
        <v>10</v>
      </c>
      <c r="M20" s="33">
        <v>12</v>
      </c>
      <c r="N20" s="33">
        <v>15</v>
      </c>
      <c r="O20" s="33">
        <v>17</v>
      </c>
      <c r="P20" s="33"/>
    </row>
    <row r="21" spans="1:16">
      <c r="A21" s="191" t="s">
        <v>35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92"/>
    </row>
    <row r="22" spans="1:16" ht="15.75" thickBot="1">
      <c r="A22" s="170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3"/>
    </row>
    <row r="23" spans="1:16" s="5" customFormat="1" ht="206.25" customHeight="1" thickBot="1">
      <c r="A23" s="106" t="s">
        <v>36</v>
      </c>
      <c r="B23" s="43" t="s">
        <v>37</v>
      </c>
      <c r="C23" s="44">
        <f>24357.2-58.2-30</f>
        <v>24269</v>
      </c>
      <c r="D23" s="44">
        <v>21575.1</v>
      </c>
      <c r="E23" s="44">
        <v>21679</v>
      </c>
      <c r="F23" s="44">
        <v>27453.3</v>
      </c>
      <c r="G23" s="44">
        <v>27869.3</v>
      </c>
      <c r="H23" s="44">
        <f>C23+D23+E23+F23+G23</f>
        <v>122845.70000000001</v>
      </c>
      <c r="I23" s="45" t="s">
        <v>38</v>
      </c>
      <c r="J23" s="43" t="s">
        <v>22</v>
      </c>
      <c r="K23" s="193" t="s">
        <v>39</v>
      </c>
      <c r="L23" s="194"/>
      <c r="M23" s="194"/>
      <c r="N23" s="194"/>
      <c r="O23" s="194"/>
      <c r="P23" s="195"/>
    </row>
    <row r="24" spans="1:16" ht="15.75" customHeight="1" thickBot="1">
      <c r="A24" s="167" t="s">
        <v>40</v>
      </c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9"/>
    </row>
    <row r="25" spans="1:16" ht="102.75" customHeight="1">
      <c r="A25" s="196" t="s">
        <v>41</v>
      </c>
      <c r="B25" s="75" t="s">
        <v>52</v>
      </c>
      <c r="C25" s="198">
        <v>970</v>
      </c>
      <c r="D25" s="198">
        <v>650</v>
      </c>
      <c r="E25" s="198">
        <v>650</v>
      </c>
      <c r="F25" s="198">
        <v>1495</v>
      </c>
      <c r="G25" s="198">
        <v>1560</v>
      </c>
      <c r="H25" s="198">
        <f>C25+D25+E25+F25+G25</f>
        <v>5325</v>
      </c>
      <c r="I25" s="20" t="s">
        <v>42</v>
      </c>
      <c r="J25" s="20" t="s">
        <v>30</v>
      </c>
      <c r="K25" s="21">
        <v>20</v>
      </c>
      <c r="L25" s="22">
        <v>22</v>
      </c>
      <c r="M25" s="23">
        <v>23</v>
      </c>
      <c r="N25" s="24">
        <v>26</v>
      </c>
      <c r="O25" s="23">
        <v>27</v>
      </c>
      <c r="P25" s="186"/>
    </row>
    <row r="26" spans="1:16" ht="134.25" customHeight="1">
      <c r="A26" s="175"/>
      <c r="B26" s="178" t="s">
        <v>43</v>
      </c>
      <c r="C26" s="178"/>
      <c r="D26" s="178"/>
      <c r="E26" s="178"/>
      <c r="F26" s="178"/>
      <c r="G26" s="178"/>
      <c r="H26" s="178"/>
      <c r="I26" s="25" t="s">
        <v>53</v>
      </c>
      <c r="J26" s="25" t="s">
        <v>30</v>
      </c>
      <c r="K26" s="81">
        <v>2</v>
      </c>
      <c r="L26" s="26">
        <v>2</v>
      </c>
      <c r="M26" s="79">
        <v>2</v>
      </c>
      <c r="N26" s="27">
        <v>2</v>
      </c>
      <c r="O26" s="79">
        <v>2</v>
      </c>
      <c r="P26" s="187"/>
    </row>
    <row r="27" spans="1:16" ht="0.75" customHeight="1" thickBot="1">
      <c r="A27" s="197"/>
      <c r="B27" s="189"/>
      <c r="C27" s="189"/>
      <c r="D27" s="189"/>
      <c r="E27" s="189"/>
      <c r="F27" s="189"/>
      <c r="G27" s="189"/>
      <c r="H27" s="189"/>
      <c r="I27" s="28"/>
      <c r="J27" s="28"/>
      <c r="K27" s="29"/>
      <c r="L27" s="16"/>
      <c r="M27" s="30"/>
      <c r="N27" s="31"/>
      <c r="O27" s="30"/>
      <c r="P27" s="188"/>
    </row>
    <row r="28" spans="1:16" ht="15.75" customHeight="1" thickBot="1">
      <c r="A28" s="157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9"/>
    </row>
    <row r="29" spans="1:16" ht="31.5" customHeight="1">
      <c r="A29" s="167" t="s">
        <v>61</v>
      </c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9"/>
    </row>
    <row r="30" spans="1:16" ht="15.75" thickBot="1">
      <c r="A30" s="170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2"/>
      <c r="M30" s="171"/>
      <c r="N30" s="171"/>
      <c r="O30" s="171"/>
      <c r="P30" s="173"/>
    </row>
    <row r="31" spans="1:16" ht="74.25" customHeight="1">
      <c r="A31" s="174" t="s">
        <v>44</v>
      </c>
      <c r="B31" s="177" t="s">
        <v>37</v>
      </c>
      <c r="C31" s="180">
        <v>86.2</v>
      </c>
      <c r="D31" s="180">
        <v>86.5</v>
      </c>
      <c r="E31" s="180">
        <v>86.9</v>
      </c>
      <c r="F31" s="177">
        <v>86.9</v>
      </c>
      <c r="G31" s="177">
        <v>86.9</v>
      </c>
      <c r="H31" s="180">
        <f>C31+D31+E31+F31+G31</f>
        <v>433.4</v>
      </c>
      <c r="I31" s="25" t="s">
        <v>45</v>
      </c>
      <c r="J31" s="25" t="s">
        <v>47</v>
      </c>
      <c r="K31" s="76">
        <v>708</v>
      </c>
      <c r="L31" s="22">
        <v>708</v>
      </c>
      <c r="M31" s="25">
        <v>708</v>
      </c>
      <c r="N31" s="25">
        <v>708</v>
      </c>
      <c r="O31" s="25">
        <v>708</v>
      </c>
      <c r="P31" s="183"/>
    </row>
    <row r="32" spans="1:16" ht="51.75" customHeight="1">
      <c r="A32" s="175"/>
      <c r="B32" s="178"/>
      <c r="C32" s="181"/>
      <c r="D32" s="181"/>
      <c r="E32" s="181"/>
      <c r="F32" s="178"/>
      <c r="G32" s="178"/>
      <c r="H32" s="181"/>
      <c r="I32" s="25" t="s">
        <v>46</v>
      </c>
      <c r="J32" s="25" t="s">
        <v>47</v>
      </c>
      <c r="K32" s="81">
        <v>3000</v>
      </c>
      <c r="L32" s="26">
        <v>3200</v>
      </c>
      <c r="M32" s="25">
        <v>3400</v>
      </c>
      <c r="N32" s="25">
        <v>3600</v>
      </c>
      <c r="O32" s="25">
        <v>3800</v>
      </c>
      <c r="P32" s="184"/>
    </row>
    <row r="33" spans="1:16" ht="16.5" thickBot="1">
      <c r="A33" s="176"/>
      <c r="B33" s="179"/>
      <c r="C33" s="182"/>
      <c r="D33" s="182"/>
      <c r="E33" s="182"/>
      <c r="F33" s="179"/>
      <c r="G33" s="179"/>
      <c r="H33" s="182"/>
      <c r="I33" s="32"/>
      <c r="J33" s="80"/>
      <c r="K33" s="77"/>
      <c r="L33" s="16"/>
      <c r="M33" s="80"/>
      <c r="N33" s="80"/>
      <c r="O33" s="80"/>
      <c r="P33" s="185"/>
    </row>
    <row r="34" spans="1:16" s="103" customFormat="1" ht="15.75" customHeight="1">
      <c r="A34" s="160" t="s">
        <v>90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2"/>
      <c r="M34" s="161"/>
      <c r="N34" s="161"/>
      <c r="O34" s="161"/>
      <c r="P34" s="163"/>
    </row>
    <row r="35" spans="1:16" s="5" customFormat="1" ht="15.75" thickBot="1">
      <c r="A35" s="164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2"/>
      <c r="M35" s="165"/>
      <c r="N35" s="165"/>
      <c r="O35" s="165"/>
      <c r="P35" s="166"/>
    </row>
    <row r="36" spans="1:16" ht="409.5" customHeight="1" thickBot="1">
      <c r="A36" s="136" t="s">
        <v>95</v>
      </c>
      <c r="B36" s="80" t="s">
        <v>37</v>
      </c>
      <c r="C36" s="80">
        <v>400</v>
      </c>
      <c r="D36" s="80">
        <v>400</v>
      </c>
      <c r="E36" s="80">
        <v>400</v>
      </c>
      <c r="F36" s="80">
        <v>850</v>
      </c>
      <c r="G36" s="80">
        <v>850</v>
      </c>
      <c r="H36" s="80">
        <f>C36+D36+E36+F36+G36</f>
        <v>2900</v>
      </c>
      <c r="I36" s="137" t="s">
        <v>96</v>
      </c>
      <c r="J36" s="80" t="s">
        <v>48</v>
      </c>
      <c r="K36" s="35">
        <v>100</v>
      </c>
      <c r="L36" s="33">
        <v>100</v>
      </c>
      <c r="M36" s="80">
        <v>100</v>
      </c>
      <c r="N36" s="80">
        <v>100</v>
      </c>
      <c r="O36" s="80">
        <v>100</v>
      </c>
      <c r="P36" s="104"/>
    </row>
    <row r="37" spans="1:16" ht="15.75">
      <c r="A37" s="107" t="s">
        <v>49</v>
      </c>
      <c r="B37" s="108"/>
      <c r="C37" s="109">
        <f t="shared" ref="C37:H37" si="0">C17+C23+C25+C31+C36+C20</f>
        <v>25813.4</v>
      </c>
      <c r="D37" s="109">
        <f t="shared" si="0"/>
        <v>22812.6</v>
      </c>
      <c r="E37" s="109">
        <f t="shared" si="0"/>
        <v>22916.9</v>
      </c>
      <c r="F37" s="109">
        <f t="shared" si="0"/>
        <v>29885.200000000001</v>
      </c>
      <c r="G37" s="109">
        <f t="shared" si="0"/>
        <v>30366.2</v>
      </c>
      <c r="H37" s="109">
        <f t="shared" si="0"/>
        <v>131794.29999999999</v>
      </c>
      <c r="I37" s="108"/>
      <c r="J37" s="108"/>
      <c r="K37" s="108"/>
      <c r="L37" s="108"/>
      <c r="M37" s="108"/>
      <c r="N37" s="108"/>
      <c r="O37" s="108"/>
      <c r="P37" s="110"/>
    </row>
    <row r="38" spans="1:16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18.75">
      <c r="A39" s="36"/>
    </row>
  </sheetData>
  <mergeCells count="54">
    <mergeCell ref="F25:F27"/>
    <mergeCell ref="G25:G27"/>
    <mergeCell ref="A8:P8"/>
    <mergeCell ref="A9:P9"/>
    <mergeCell ref="A11:A13"/>
    <mergeCell ref="B11:B13"/>
    <mergeCell ref="C11:H11"/>
    <mergeCell ref="I11:P12"/>
    <mergeCell ref="C12:H12"/>
    <mergeCell ref="A15:P16"/>
    <mergeCell ref="A17:A18"/>
    <mergeCell ref="B17:B18"/>
    <mergeCell ref="C17:C18"/>
    <mergeCell ref="N17:N18"/>
    <mergeCell ref="O17:O18"/>
    <mergeCell ref="H17:H18"/>
    <mergeCell ref="J17:J18"/>
    <mergeCell ref="K2:P2"/>
    <mergeCell ref="K3:P3"/>
    <mergeCell ref="K4:P4"/>
    <mergeCell ref="K5:P5"/>
    <mergeCell ref="A6:P6"/>
    <mergeCell ref="A7:P7"/>
    <mergeCell ref="F17:F18"/>
    <mergeCell ref="G17:G18"/>
    <mergeCell ref="K17:K18"/>
    <mergeCell ref="P25:P27"/>
    <mergeCell ref="B26:B27"/>
    <mergeCell ref="L17:L18"/>
    <mergeCell ref="M17:M18"/>
    <mergeCell ref="P17:P18"/>
    <mergeCell ref="A21:P22"/>
    <mergeCell ref="K23:P23"/>
    <mergeCell ref="A24:P24"/>
    <mergeCell ref="A25:A27"/>
    <mergeCell ref="C25:C27"/>
    <mergeCell ref="D25:D27"/>
    <mergeCell ref="E25:E27"/>
    <mergeCell ref="H25:H27"/>
    <mergeCell ref="D17:D18"/>
    <mergeCell ref="E17:E18"/>
    <mergeCell ref="I17:I18"/>
    <mergeCell ref="A28:P28"/>
    <mergeCell ref="A34:P35"/>
    <mergeCell ref="A29:P30"/>
    <mergeCell ref="A31:A33"/>
    <mergeCell ref="B31:B33"/>
    <mergeCell ref="C31:C33"/>
    <mergeCell ref="D31:D33"/>
    <mergeCell ref="E31:E33"/>
    <mergeCell ref="H31:H33"/>
    <mergeCell ref="P31:P33"/>
    <mergeCell ref="F31:F33"/>
    <mergeCell ref="G31:G33"/>
  </mergeCells>
  <pageMargins left="0.51181102362204722" right="0" top="0" bottom="0" header="0" footer="0"/>
  <pageSetup paperSize="9" scale="69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расчет ВЦП</vt:lpstr>
      <vt:lpstr>фин.обеспеч</vt:lpstr>
      <vt:lpstr>ВЦП на 2014-2018</vt:lpstr>
      <vt:lpstr>фин.обеспеч!bookmark0</vt:lpstr>
      <vt:lpstr>'ВЦП на 2014-2018'!Область_печати</vt:lpstr>
      <vt:lpstr>'расчет ВЦП'!Область_печати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2014-09-05T07:37:19Z</dcterms:modified>
</cp:coreProperties>
</file>