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3 г." sheetId="1" r:id="rId1"/>
  </sheets>
  <definedNames>
    <definedName name="_xlnm.Print_Area" localSheetId="0">'2023 г.'!$A$1:$I$257</definedName>
  </definedNames>
  <calcPr calcId="125725"/>
</workbook>
</file>

<file path=xl/calcChain.xml><?xml version="1.0" encoding="utf-8"?>
<calcChain xmlns="http://schemas.openxmlformats.org/spreadsheetml/2006/main">
  <c r="H74" i="1"/>
  <c r="H55"/>
  <c r="H73"/>
  <c r="H54"/>
  <c r="H53"/>
  <c r="J224"/>
  <c r="H52" l="1"/>
  <c r="K196"/>
  <c r="K199"/>
  <c r="H214" l="1"/>
  <c r="H193"/>
  <c r="H112" l="1"/>
  <c r="H96"/>
  <c r="H71"/>
  <c r="H43"/>
  <c r="H42"/>
  <c r="J21"/>
  <c r="H105"/>
  <c r="H65"/>
  <c r="H219"/>
  <c r="H24"/>
  <c r="K154"/>
  <c r="K153"/>
  <c r="J151"/>
  <c r="H151"/>
  <c r="K151" l="1"/>
  <c r="H60" l="1"/>
  <c r="H67" l="1"/>
  <c r="H251" l="1"/>
  <c r="H138" l="1"/>
  <c r="H149" l="1"/>
  <c r="H139" s="1"/>
  <c r="H136" s="1"/>
  <c r="H108"/>
  <c r="H122" l="1"/>
  <c r="K54" l="1"/>
  <c r="H119"/>
  <c r="J116"/>
  <c r="K119" l="1"/>
  <c r="H19"/>
  <c r="H23"/>
  <c r="H103" l="1"/>
  <c r="H98" l="1"/>
  <c r="H31" l="1"/>
  <c r="H94" l="1"/>
  <c r="H166" l="1"/>
  <c r="H90" l="1"/>
  <c r="H48"/>
  <c r="H44" l="1"/>
  <c r="H161" l="1"/>
  <c r="H141"/>
  <c r="H17"/>
  <c r="H86"/>
  <c r="K159" l="1"/>
  <c r="K158" l="1"/>
  <c r="J156"/>
  <c r="H156" l="1"/>
  <c r="K156" s="1"/>
  <c r="J52"/>
  <c r="J136" l="1"/>
  <c r="H213" l="1"/>
  <c r="H246"/>
  <c r="K213" l="1"/>
  <c r="H211"/>
  <c r="H216"/>
  <c r="H179"/>
  <c r="H174" s="1"/>
  <c r="H177"/>
  <c r="H172" s="1"/>
  <c r="H200"/>
  <c r="H198"/>
  <c r="H118" s="1"/>
  <c r="H197"/>
  <c r="H206"/>
  <c r="H175"/>
  <c r="H191"/>
  <c r="H178"/>
  <c r="H181"/>
  <c r="K118" l="1"/>
  <c r="K172"/>
  <c r="H12"/>
  <c r="H199"/>
  <c r="H196" s="1"/>
  <c r="H176"/>
  <c r="H201"/>
  <c r="H116"/>
  <c r="K116" s="1"/>
  <c r="J211" l="1"/>
  <c r="H188" l="1"/>
  <c r="K53"/>
  <c r="H82"/>
  <c r="H78"/>
  <c r="H75"/>
  <c r="H186" l="1"/>
  <c r="H173"/>
  <c r="H66"/>
  <c r="H171" l="1"/>
  <c r="K171" s="1"/>
  <c r="K173"/>
  <c r="K12"/>
  <c r="K55" l="1"/>
  <c r="H241"/>
  <c r="H236"/>
  <c r="H231"/>
  <c r="H226"/>
  <c r="H221"/>
  <c r="H146"/>
  <c r="K139"/>
  <c r="H57"/>
  <c r="H69"/>
  <c r="H63"/>
  <c r="H133"/>
  <c r="H130"/>
  <c r="H127"/>
  <c r="H124"/>
  <c r="H121"/>
  <c r="H41"/>
  <c r="H38"/>
  <c r="H35"/>
  <c r="H32"/>
  <c r="H29"/>
  <c r="H26"/>
  <c r="K24" l="1"/>
  <c r="H14"/>
  <c r="K211"/>
  <c r="H72"/>
  <c r="H18"/>
  <c r="K23"/>
  <c r="K214"/>
  <c r="K52"/>
  <c r="H21"/>
  <c r="K21" s="1"/>
  <c r="H13" l="1"/>
  <c r="H11" s="1"/>
  <c r="K11" s="1"/>
  <c r="K136"/>
  <c r="K138"/>
  <c r="K13" l="1"/>
  <c r="H16"/>
  <c r="K14"/>
</calcChain>
</file>

<file path=xl/comments1.xml><?xml version="1.0" encoding="utf-8"?>
<comments xmlns="http://schemas.openxmlformats.org/spreadsheetml/2006/main">
  <authors>
    <author>Автор</author>
  </authors>
  <commentList>
    <comment ref="H57"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t>
        </r>
      </text>
    </comment>
    <comment ref="I241"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<sst xmlns="http://schemas.openxmlformats.org/spreadsheetml/2006/main" count="460" uniqueCount="178">
  <si>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</si>
  <si>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</si>
  <si>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</si>
  <si>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</si>
  <si>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</si>
  <si>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</si>
  <si>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</si>
  <si>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</si>
  <si>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</si>
  <si>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</si>
  <si>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</si>
  <si>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</si>
  <si>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</si>
  <si>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</si>
  <si>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</si>
  <si>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</si>
  <si>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</si>
  <si>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</si>
  <si>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</si>
  <si>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</si>
  <si>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</si>
  <si>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</si>
  <si>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</si>
  <si>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</si>
  <si>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</si>
  <si>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</si>
  <si>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</si>
  <si>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</si>
  <si>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</si>
  <si>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</si>
  <si>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</si>
  <si>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</si>
  <si>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</si>
  <si>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</si>
  <si>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</si>
  <si>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</si>
  <si>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</si>
  <si>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</si>
  <si>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</si>
  <si>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</si>
  <si>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</si>
  <si>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</si>
  <si>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</si>
  <si>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</si>
  <si>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</si>
  <si>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</si>
  <si>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</si>
  <si>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</si>
  <si>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</si>
  <si>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</si>
  <si>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</si>
  <si>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</si>
  <si>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</si>
  <si>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</si>
  <si>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</si>
  <si>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</si>
  <si>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</si>
  <si>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</si>
  <si>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</si>
  <si>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</si>
  <si>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</si>
  <si>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</si>
  <si>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</si>
  <si>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</si>
  <si>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</si>
  <si>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</si>
  <si>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</si>
  <si>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</si>
  <si>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</si>
  <si>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</si>
  <si>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</si>
  <si>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</si>
  <si>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</si>
  <si>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</si>
  <si>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</si>
  <si>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</si>
  <si>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</si>
  <si>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</si>
  <si>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</si>
  <si>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</si>
  <si>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</si>
  <si>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</si>
  <si>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</si>
  <si>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</si>
  <si>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</si>
  <si>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</si>
  <si>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</si>
  <si>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</si>
  <si>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</si>
  <si>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</si>
  <si>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</si>
  <si>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</si>
  <si>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</si>
  <si>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</si>
  <si>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</si>
  <si>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</si>
  <si>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</si>
  <si>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</si>
  <si>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</si>
  <si>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</si>
  <si>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</si>
  <si>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</si>
  <si>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</si>
  <si>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</si>
  <si>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</si>
  <si>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</si>
  <si>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</si>
  <si>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</si>
  <si>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</si>
  <si>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</si>
  <si>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</si>
  <si>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</si>
  <si>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</si>
  <si>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</si>
  <si>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</si>
  <si>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</si>
  <si>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</si>
  <si>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</si>
  <si>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</si>
  <si>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</si>
  <si>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</si>
  <si>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</si>
  <si>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</si>
  <si>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</si>
  <si>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</si>
  <si>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</si>
  <si>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</si>
  <si>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</si>
  <si>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</si>
  <si>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Мероприятия, направленные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</si>
  <si>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План мероприятий на 2023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</si>
  <si>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 xml:space="preserve">01.01.2023
</t>
  </si>
  <si>
    <t>Финансирование  на 2023 год (тыс. рублей)</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</si>
  <si>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</si>
  <si>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</si>
  <si>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</si>
  <si>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</si>
  <si>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</si>
  <si>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</si>
  <si>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Мероприятия, направленные на обеспечение безопасности муниципальных общеобразовательных организаций города Вятские Поляны</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</si>
  <si>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</si>
  <si>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</si>
  <si>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</si>
  <si>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</si>
  <si>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</si>
  <si>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t>МКДОУ № 4 - 440,0 тыс. руб на (антитеррор) Оборудование объекта (территории) системой эстренного оповещения лиц, находящихся на объекте (территории), о потенциальной угрозе возникновения или о возникновении чрезвычайной ситуации. МКДОУ № 10 - 286,5 тыс. руб на (антитеррор) оснащение объекта (территории) системой наружного освещения.</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</si>
  <si>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</si>
  <si>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</si>
  <si>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</si>
  <si>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образовательных организациях города Вятские Поляны.</t>
  </si>
  <si>
    <t xml:space="preserve"> МКОУ "Лицей с кадетскими классами имени Г.С. Шпагина" - 3638,1 т.р., в том числе: оснащение въездов на объект воротами 632,4т.р.; оснащение системой видеонаблюдения 338,9т.р.;оборудование объекта системой контроля и и управления доступом 591,7т.р.;оснащение системой охранной сигнализации 187,4т.р.; оборудование объекта системой экстренного оповещения 1331,2т.р; ремонт ограждения 556,5т.р.  МКОУ Гимназия  - 1479,1 т.р., в том числе: оснащение въездов на объект (территорию) воротами 247,0т.р.; оснащение системой видеонаблюдения 596,0т.р.; оборудование помещения для охраны с установкой систем видеонаблюдения, охранной сигнализации и средств передачи тревожных сообщений 574,1т.р.Установка системы контроля доступа 62,0т.р. МКОУ СОШ № 5 - 839,9 т.р., в том числе: оснащение въездов на объект воротами 249,5т.р.; оснащение системой видеонаблюдения 71т.р.;оборудование помещения для охраны с установкой систем видеонаблюдения, охранной сигнализации и средств передачи тревожных сообщений 149,8т.р.;оснащение системой охранной сигнализации 199,7т.р.; оборудование объекта системой экстренного оповещения 169,9т.р</t>
  </si>
  <si>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</si>
  <si>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 xml:space="preserve">МКОУ гимназия - ремонт медицинского кабинета,установка системы контроля доступа </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</si>
  <si>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</si>
  <si>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</si>
  <si>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</si>
  <si>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r>
      <t>Организация временной занятости несовершеннолетних граждан в возрасте от 14 до 18 лет в летний период : МКОУ гимназия-185,3 т.р.; МКОУ СОШ №5- 82 т.р.; МКОУ Лицей- 132,7 т.р.</t>
    </r>
    <r>
      <rPr>
        <b/>
        <u/>
        <sz val="12"/>
        <rFont val="Times New Roman"/>
        <family val="1"/>
        <charset val="204"/>
      </rPr>
      <t xml:space="preserve"> Количество детей в трудовых бригадах - 198 чел.</t>
    </r>
    <r>
      <rPr>
        <sz val="12"/>
        <rFont val="Times New Roman"/>
        <family val="1"/>
        <charset val="204"/>
      </rPr>
      <t xml:space="preserve">, в т.ч.: МКОУ Лицей - 65 чел., МКОУ гимназия - 88 чел., МКОУ СОШ № 5 - 45чел.
</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</si>
  <si>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</si>
  <si>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</si>
  <si>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Ведение и обеспечение функионирования системы персонифицированного дополнительного образовнаия детей - (с 01.01.2023 по 31.08.2023 - 255 детей, с 01.09.2023 по 31.12.2023 - 257 детей) методическое и информационное сопровождение поставщиков услуг дополнительного образования</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</si>
  <si>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</si>
  <si>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Организация бесплатного горячего питания детям участников специальной военной операции в количестве 36 человек</t>
  </si>
  <si>
    <t>Организация бесплатного горячего питания для учащихся 1-4 классов в количестве 1179 человек</t>
  </si>
  <si>
    <t>1.2.13</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</si>
  <si>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 в том числе:</t>
  </si>
  <si>
    <t>Выплата ежемесячного денежного вознаграждения в размере 5000,00 руб за классное руководство 109 педагогическим работникам, начисления на выплаты по оплате труда в размере 30,2%</t>
  </si>
  <si>
    <t>Обслуживание "Консультант Плюс". Право использования веб системы СБИС. Премия главы города одаренным детям. Организация проведения Дня учителя, августовской конференции педработников, конкурса "Учитель года". Изготовление баннера "Год наставника".  Награждение(премия) победителям конкурса "Учитель года",  транспортные расходы на проезд детей на ёлку губернатора в г. Киров, тумба на 2 древка с флагами, тех. поддержка защищенного канала.</t>
  </si>
  <si>
    <t xml:space="preserve">Организация лагерей с дневным   пребыванием - (обеспечение горячим питанием детей: МКОУ гимназия-510,6 т.р.; МКОУ СОШ №5-237,7 т.р.; МКОУ Лицей-469,7 т.р.; МКУ Эдельвейс-34,5 т.р.; МКУ Ровесник- 295,5 т.р.; МКУ ЦДОД-259 т.р.;ДЮСШ - 124,9 т.р.). Количество детей в лагерях  - 1186 человек, в том числе: МКОУ гимназия-347 чел..; МКОУ СОШ №5-147 чел.; МКОУ Лицей -265 чел.; МКУ Эдельвейс-18 чел.; МКУ Ровесник- 154 чел.; МКУ ЦДОД-135 чел.; ДЮСШ - 120 чел. 
</t>
  </si>
  <si>
    <t>Приобретение: МКДОУ №  2, 10, 5, 6, 3 - ноутбук;  МКДОУ № 2, 5, 8, 9 - спортивный инвентарь;   МКДОУ №  4  - кукольная мебель;  МКДОУ№ 2 - уличное оборудование;  МКДОУ № 4 - телевизоры, кронштейны;  МКДОУ № 7 - шкаф для литературы;  МКДОУ № 5- принтер МФУ; МКДОУ № 9- коврик детский массажный.   Все 11 МКДОУ – канцелярские товары, наглядные пособия, игры, игрушки. МКДОУ № 3,4-метод литература.</t>
  </si>
  <si>
    <t>Повышение квалификации 8 педагогическим работникам МКДОУ</t>
  </si>
  <si>
    <r>
      <t xml:space="preserve">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                                                  </t>
    </r>
    <r>
      <rPr>
        <b/>
        <sz val="12"/>
        <rFont val="Times New Roman"/>
        <family val="1"/>
        <charset val="204"/>
      </rPr>
      <t>Гимназия 838,5 тыс руб.</t>
    </r>
    <r>
      <rPr>
        <sz val="12"/>
        <rFont val="Times New Roman"/>
        <family val="1"/>
        <charset val="204"/>
      </rPr>
      <t xml:space="preserve">-Канц товары73,6 тыс.руб; учебники-1004 шт-641,6 тыс руб; проектор-33,6 тыс.р; пульт для презентации-3,0 т.р.; роутер-1,7 т.р.; компьютер-2 шт-85 тыс.р                                                                              </t>
    </r>
    <r>
      <rPr>
        <b/>
        <sz val="12"/>
        <rFont val="Times New Roman"/>
        <family val="1"/>
        <charset val="204"/>
      </rPr>
      <t>СШ№5 293,7 тыс.руб.-</t>
    </r>
    <r>
      <rPr>
        <sz val="12"/>
        <rFont val="Times New Roman"/>
        <family val="1"/>
        <charset val="204"/>
      </rPr>
      <t xml:space="preserve">канц товары-56,7 тыс.р.; стул ученический-30 шт-51 т.р.; скамейка школьная-6 шт-27,9 тыс.р.; стол ученический-15 шт-63 т.р.; учебники-44 шт-32 тыс.р.; кронштейн-3,1 т.р.; принтер-19 т.р. ; принтер-10 т.р. проектор-31 т.р.                                                                                                                            </t>
    </r>
    <r>
      <rPr>
        <b/>
        <sz val="12"/>
        <rFont val="Times New Roman"/>
        <family val="1"/>
        <charset val="204"/>
      </rPr>
      <t>Лицей 871,7 тыс руб</t>
    </r>
    <r>
      <rPr>
        <sz val="12"/>
        <rFont val="Times New Roman"/>
        <family val="1"/>
        <charset val="204"/>
      </rPr>
      <t xml:space="preserve">: канц товары, комплектующие к оргтехнике-257,6 тыс.р.; МФУ лазерный-59,5 тыс.р ; винтовка пневматическая-3 шт.- 21 тыс.руб.; стеллаж-14,2 тыс.руб.; шкаф-2,2 тыс.руб; компьютер-24,9 тыс.руб.; стол ученический-16 шт-48,8 тыс.р.; стул ученический-34 шт-62,2 тыс. руб; доска аудиторная-19,4 тыс. руб. принтер-39 тыс. руб.; ноутбук-51 тыс.руб; учебная литература-474 шт-271,9 тыс. руб </t>
    </r>
  </si>
  <si>
    <r>
      <t>Оплата услуг по охране объектов (зданий общеобразовательных организаций): МКОУ гимназия - 1 объект-</t>
    </r>
    <r>
      <rPr>
        <b/>
        <sz val="12"/>
        <rFont val="Times New Roman"/>
        <family val="1"/>
        <charset val="204"/>
      </rPr>
      <t>841,0 тыс</t>
    </r>
    <r>
      <rPr>
        <sz val="12"/>
        <rFont val="Times New Roman"/>
        <family val="1"/>
        <charset val="204"/>
      </rPr>
      <t>. руб; МКОУ СОШ № 5 - 1 объект-</t>
    </r>
    <r>
      <rPr>
        <b/>
        <sz val="12"/>
        <rFont val="Times New Roman"/>
        <family val="1"/>
        <charset val="204"/>
      </rPr>
      <t>584,1 тыс. руб</t>
    </r>
    <r>
      <rPr>
        <sz val="12"/>
        <rFont val="Times New Roman"/>
        <family val="1"/>
        <charset val="204"/>
      </rPr>
      <t>; МКОУ лицей им. Г. С. Шпагина - 3 объекта-</t>
    </r>
    <r>
      <rPr>
        <b/>
        <sz val="12"/>
        <rFont val="Times New Roman"/>
        <family val="1"/>
        <charset val="204"/>
      </rPr>
      <t>2125,1 тыс руб</t>
    </r>
  </si>
  <si>
    <r>
      <t xml:space="preserve">  МКОУ Гимназия  - </t>
    </r>
    <r>
      <rPr>
        <b/>
        <sz val="12"/>
        <rFont val="Times New Roman"/>
        <family val="1"/>
        <charset val="204"/>
      </rPr>
      <t>1200,0 т.р</t>
    </r>
    <r>
      <rPr>
        <sz val="12"/>
        <rFont val="Times New Roman"/>
        <family val="1"/>
        <charset val="204"/>
      </rPr>
      <t xml:space="preserve">., в том числе: установка оконных рам в здании основной школы -600,0 т.р.; ремонт полов в зданиях основной и начальной школы- 600,0 т.р.; МКОУ СОШ № 5 - </t>
    </r>
    <r>
      <rPr>
        <b/>
        <sz val="12"/>
        <rFont val="Times New Roman"/>
        <family val="1"/>
        <charset val="204"/>
      </rPr>
      <t>2346,0 т.р</t>
    </r>
    <r>
      <rPr>
        <sz val="12"/>
        <rFont val="Times New Roman"/>
        <family val="1"/>
        <charset val="204"/>
      </rPr>
      <t>., в том числе: установка оконных рам в здании школы-600,0 т.р.;ремонт полов в здании школы 599,0 т.р.;ремонт стен в коридорах здания школы 278,0т.р.; замена санитарно-технического оборудования в санузлах 270,0т.р, ремонт стен, потолков, полов в раздевалках спортзале и санузле-599 т.р</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</si>
  <si>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(449,4т.р.)</t>
    </r>
    <r>
      <rPr>
        <sz val="12"/>
        <rFont val="Times New Roman"/>
        <family val="1"/>
        <charset val="204"/>
      </rPr>
      <t xml:space="preserve">, МКОУ лицей им. Г. С. Шпагина - </t>
    </r>
    <r>
      <rPr>
        <b/>
        <sz val="12"/>
        <rFont val="Times New Roman"/>
        <family val="1"/>
        <charset val="204"/>
      </rPr>
      <t>(449,4т.р.)</t>
    </r>
    <r>
      <rPr>
        <sz val="12"/>
        <rFont val="Times New Roman"/>
        <family val="1"/>
        <charset val="204"/>
      </rPr>
      <t xml:space="preserve">, МКОУ СОШ № 5 - </t>
    </r>
    <r>
      <rPr>
        <b/>
        <sz val="12"/>
        <rFont val="Times New Roman"/>
        <family val="1"/>
        <charset val="204"/>
      </rPr>
      <t xml:space="preserve"> (224,6т.р.)</t>
    </r>
    <r>
      <rPr>
        <sz val="12"/>
        <rFont val="Times New Roman"/>
        <family val="1"/>
        <charset val="204"/>
      </rPr>
      <t>.</t>
    </r>
  </si>
  <si>
    <t xml:space="preserve">Обеспечение жилыми помещениями по договорам найма -10 чел.;                     ремонт жилого помещения (собственник) - 1 человек.
</t>
  </si>
  <si>
    <t xml:space="preserve">     Обеспечение жилыми помещениями по договорам найма - 10 чел.                       ремонт жилого помещения (собственник) - 1 человек.</t>
  </si>
  <si>
    <t>выплата денежных средств на содержание 11  приемным родителям;
- выплата денежных средств на содержание  49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 .</t>
  </si>
  <si>
    <t xml:space="preserve">                                              от  05.022024        №    163                                                            </t>
  </si>
</sst>
</file>

<file path=xl/styles.xml><?xml version="1.0" encoding="utf-8"?>
<styleSheet xmlns="http://schemas.openxmlformats.org/spreadsheetml/2006/main">
  <numFmts count="2">
    <numFmt numFmtId="164" formatCode="#,##0.0"/>
    <numFmt numFmtId="165" formatCode="_(* #,##0.00_);_(* \(#,##0.00\);_(* &quot;-&quot;??_);_(@_)"/>
  </numFmts>
  <fonts count="13">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5" fontId="1" fillId="0" borderId="0" applyFont="0" applyFill="0" applyBorder="0" applyAlignment="0" applyProtection="0"/>
  </cellStyleXfs>
  <cellXfs count="245">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4" fillId="0" borderId="0" xfId="0" applyNumberFormat="1" applyFont="1" applyBorder="1" applyAlignment="1">
      <alignment vertical="top"/>
    </xf>
    <xf numFmtId="164" fontId="4" fillId="0" borderId="0" xfId="0" applyNumberFormat="1" applyFont="1" applyAlignment="1">
      <alignment vertical="top"/>
    </xf>
    <xf numFmtId="164" fontId="4" fillId="0" borderId="0" xfId="0" applyNumberFormat="1" applyFont="1" applyAlignment="1">
      <alignment vertical="center"/>
    </xf>
    <xf numFmtId="164" fontId="4" fillId="3" borderId="0" xfId="0" applyNumberFormat="1" applyFont="1" applyFill="1" applyBorder="1"/>
    <xf numFmtId="164" fontId="4" fillId="4" borderId="0" xfId="0" applyNumberFormat="1" applyFont="1" applyFill="1" applyAlignment="1">
      <alignment vertical="top"/>
    </xf>
    <xf numFmtId="164" fontId="4" fillId="4" borderId="0" xfId="0" applyNumberFormat="1" applyFont="1" applyFill="1" applyBorder="1"/>
    <xf numFmtId="164" fontId="4" fillId="4" borderId="0" xfId="0" applyNumberFormat="1" applyFont="1" applyFill="1"/>
    <xf numFmtId="164" fontId="4" fillId="2" borderId="0" xfId="0" applyNumberFormat="1" applyFont="1" applyFill="1"/>
    <xf numFmtId="164" fontId="4" fillId="5" borderId="0" xfId="0" applyNumberFormat="1" applyFont="1" applyFill="1" applyBorder="1" applyAlignment="1">
      <alignment vertical="top"/>
    </xf>
    <xf numFmtId="164" fontId="4" fillId="5" borderId="0" xfId="0" applyNumberFormat="1" applyFont="1" applyFill="1" applyAlignment="1">
      <alignment vertical="top"/>
    </xf>
    <xf numFmtId="164" fontId="4" fillId="5" borderId="0" xfId="0" applyNumberFormat="1" applyFont="1" applyFill="1" applyBorder="1"/>
    <xf numFmtId="164" fontId="4" fillId="5" borderId="0" xfId="0" applyNumberFormat="1" applyFont="1" applyFill="1"/>
    <xf numFmtId="164" fontId="7" fillId="4" borderId="0" xfId="0" applyNumberFormat="1" applyFont="1" applyFill="1" applyBorder="1" applyAlignment="1">
      <alignment vertical="top"/>
    </xf>
    <xf numFmtId="164" fontId="7" fillId="4" borderId="0" xfId="0" applyNumberFormat="1" applyFont="1" applyFill="1" applyAlignment="1">
      <alignment vertical="top"/>
    </xf>
    <xf numFmtId="164" fontId="7" fillId="4" borderId="0" xfId="0" applyNumberFormat="1" applyFont="1" applyFill="1" applyBorder="1"/>
    <xf numFmtId="164" fontId="7" fillId="4" borderId="0" xfId="0" applyNumberFormat="1" applyFont="1" applyFill="1"/>
    <xf numFmtId="164" fontId="7" fillId="5" borderId="0" xfId="0" applyNumberFormat="1" applyFont="1" applyFill="1" applyBorder="1" applyAlignment="1">
      <alignment vertical="top"/>
    </xf>
    <xf numFmtId="164" fontId="7" fillId="5" borderId="0" xfId="0" applyNumberFormat="1" applyFont="1" applyFill="1" applyAlignment="1">
      <alignment vertical="top"/>
    </xf>
    <xf numFmtId="164" fontId="7" fillId="5" borderId="0" xfId="0" applyNumberFormat="1" applyFont="1" applyFill="1" applyBorder="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4"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4" fontId="4" fillId="5" borderId="0" xfId="0" applyNumberFormat="1" applyFont="1" applyFill="1" applyBorder="1" applyAlignment="1">
      <alignment vertical="top"/>
    </xf>
    <xf numFmtId="4" fontId="4" fillId="5" borderId="0" xfId="0" applyNumberFormat="1" applyFont="1" applyFill="1" applyAlignment="1">
      <alignment horizontal="center" vertical="top"/>
    </xf>
    <xf numFmtId="4" fontId="4" fillId="5" borderId="0" xfId="0" applyNumberFormat="1" applyFont="1" applyFill="1" applyAlignment="1">
      <alignment vertical="top"/>
    </xf>
    <xf numFmtId="4" fontId="4" fillId="5" borderId="0" xfId="0" applyNumberFormat="1" applyFont="1" applyFill="1"/>
    <xf numFmtId="164" fontId="4" fillId="4" borderId="0" xfId="0" applyNumberFormat="1" applyFont="1" applyFill="1" applyBorder="1" applyAlignment="1">
      <alignment vertical="top"/>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4" fontId="4" fillId="4" borderId="0" xfId="0" applyNumberFormat="1" applyFont="1" applyFill="1" applyAlignment="1">
      <alignment vertical="top"/>
    </xf>
    <xf numFmtId="4" fontId="4" fillId="4" borderId="0" xfId="0" applyNumberFormat="1" applyFont="1" applyFill="1" applyBorder="1"/>
    <xf numFmtId="164" fontId="4" fillId="2" borderId="0" xfId="0" applyNumberFormat="1" applyFont="1" applyFill="1" applyBorder="1" applyAlignment="1">
      <alignment vertical="top"/>
    </xf>
    <xf numFmtId="164" fontId="4" fillId="2" borderId="0" xfId="0" applyNumberFormat="1" applyFont="1" applyFill="1" applyAlignment="1">
      <alignment vertical="top"/>
    </xf>
    <xf numFmtId="0" fontId="4" fillId="2" borderId="0" xfId="0" applyFont="1" applyFill="1" applyAlignment="1">
      <alignment vertical="top"/>
    </xf>
    <xf numFmtId="164" fontId="4" fillId="2" borderId="0" xfId="0" applyNumberFormat="1" applyFont="1" applyFill="1" applyBorder="1"/>
    <xf numFmtId="0" fontId="4" fillId="2" borderId="0" xfId="0" applyFont="1" applyFill="1"/>
    <xf numFmtId="164" fontId="8" fillId="0" borderId="0" xfId="0" applyNumberFormat="1" applyFont="1" applyAlignment="1">
      <alignment horizontal="center" vertical="top" wrapText="1"/>
    </xf>
    <xf numFmtId="164" fontId="4" fillId="5" borderId="0" xfId="0" applyNumberFormat="1" applyFont="1" applyFill="1" applyAlignment="1">
      <alignment horizontal="center" vertical="top"/>
    </xf>
    <xf numFmtId="164" fontId="4" fillId="0" borderId="0" xfId="0" applyNumberFormat="1" applyFont="1" applyFill="1"/>
    <xf numFmtId="164" fontId="7" fillId="3" borderId="0" xfId="0" applyNumberFormat="1" applyFont="1" applyFill="1" applyBorder="1" applyAlignment="1">
      <alignment vertical="top"/>
    </xf>
    <xf numFmtId="164" fontId="7" fillId="3" borderId="0" xfId="0" applyNumberFormat="1" applyFont="1" applyFill="1" applyAlignment="1">
      <alignment vertical="top"/>
    </xf>
    <xf numFmtId="0" fontId="7" fillId="3" borderId="0" xfId="0" applyFont="1" applyFill="1" applyAlignment="1">
      <alignment vertical="top"/>
    </xf>
    <xf numFmtId="0" fontId="7" fillId="3" borderId="0" xfId="0" applyFont="1" applyFill="1"/>
    <xf numFmtId="164" fontId="7" fillId="3" borderId="0" xfId="0" applyNumberFormat="1" applyFont="1" applyFill="1" applyBorder="1"/>
    <xf numFmtId="164" fontId="7" fillId="3" borderId="0" xfId="0" applyNumberFormat="1" applyFont="1" applyFill="1"/>
    <xf numFmtId="49" fontId="4" fillId="0" borderId="8" xfId="0" applyNumberFormat="1" applyFont="1" applyBorder="1" applyAlignment="1">
      <alignment vertical="top"/>
    </xf>
    <xf numFmtId="164" fontId="4" fillId="5" borderId="1" xfId="0" applyNumberFormat="1" applyFont="1" applyFill="1" applyBorder="1" applyAlignment="1">
      <alignment vertical="top" wrapText="1"/>
    </xf>
    <xf numFmtId="164" fontId="7" fillId="0" borderId="0" xfId="0" applyNumberFormat="1" applyFont="1" applyBorder="1"/>
    <xf numFmtId="0" fontId="4" fillId="0" borderId="0" xfId="0" applyFont="1" applyFill="1" applyAlignment="1">
      <alignment vertical="top"/>
    </xf>
    <xf numFmtId="0" fontId="4" fillId="0" borderId="0" xfId="0" applyFont="1" applyFill="1"/>
    <xf numFmtId="0" fontId="4" fillId="0" borderId="8" xfId="0" applyFont="1" applyBorder="1" applyAlignment="1">
      <alignment horizontal="center" vertical="top" wrapText="1"/>
    </xf>
    <xf numFmtId="14" fontId="4" fillId="0" borderId="8" xfId="0" applyNumberFormat="1" applyFont="1" applyBorder="1" applyAlignment="1">
      <alignment horizontal="center" vertical="top"/>
    </xf>
    <xf numFmtId="164" fontId="4" fillId="0" borderId="0" xfId="0" applyNumberFormat="1" applyFont="1" applyBorder="1" applyAlignment="1">
      <alignment vertical="center"/>
    </xf>
    <xf numFmtId="164" fontId="4" fillId="3" borderId="0" xfId="0" applyNumberFormat="1" applyFont="1" applyFill="1" applyBorder="1" applyAlignment="1">
      <alignment vertical="top"/>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4" fontId="4" fillId="4" borderId="0" xfId="0" applyNumberFormat="1" applyFont="1" applyFill="1" applyBorder="1" applyAlignment="1">
      <alignment vertical="top"/>
    </xf>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5" borderId="1" xfId="2" applyNumberFormat="1" applyFont="1" applyFill="1" applyBorder="1" applyAlignment="1">
      <alignment horizontal="righ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164" fontId="4" fillId="4" borderId="0" xfId="0" applyNumberFormat="1" applyFont="1" applyFill="1" applyBorder="1" applyAlignment="1"/>
    <xf numFmtId="164" fontId="7" fillId="4" borderId="0" xfId="0" applyNumberFormat="1" applyFont="1" applyFill="1" applyAlignment="1"/>
    <xf numFmtId="164" fontId="4" fillId="4" borderId="0" xfId="0" applyNumberFormat="1" applyFont="1" applyFill="1" applyAlignment="1"/>
    <xf numFmtId="0" fontId="4" fillId="6" borderId="10" xfId="0" applyFont="1" applyFill="1" applyBorder="1" applyAlignment="1">
      <alignment vertical="top" wrapText="1"/>
    </xf>
    <xf numFmtId="164" fontId="4" fillId="6" borderId="6" xfId="0" applyNumberFormat="1" applyFont="1" applyFill="1" applyBorder="1" applyAlignment="1">
      <alignment horizontal="right" vertical="top" wrapText="1"/>
    </xf>
    <xf numFmtId="164" fontId="7" fillId="3" borderId="0" xfId="0" applyNumberFormat="1" applyFont="1" applyFill="1" applyBorder="1" applyAlignment="1">
      <alignment vertical="center"/>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164" fontId="4" fillId="3" borderId="0" xfId="0" applyNumberFormat="1" applyFont="1" applyFill="1" applyBorder="1" applyAlignment="1">
      <alignment horizontal="right"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49" fontId="4" fillId="0" borderId="7" xfId="0" applyNumberFormat="1"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4" borderId="11" xfId="0" applyFont="1" applyFill="1" applyBorder="1" applyAlignment="1">
      <alignment horizontal="center" vertical="top"/>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14" fontId="8" fillId="5" borderId="7" xfId="0" applyNumberFormat="1" applyFont="1" applyFill="1" applyBorder="1" applyAlignment="1">
      <alignment horizontal="center" vertical="top"/>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11" fillId="0" borderId="6"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49" fontId="4" fillId="5" borderId="7" xfId="0" applyNumberFormat="1" applyFont="1" applyFill="1" applyBorder="1" applyAlignment="1">
      <alignment horizontal="center" vertical="top"/>
    </xf>
    <xf numFmtId="0" fontId="11" fillId="5" borderId="6" xfId="0" applyFont="1" applyFill="1" applyBorder="1" applyAlignment="1">
      <alignment horizontal="center" vertical="top" wrapText="1"/>
    </xf>
    <xf numFmtId="0" fontId="11" fillId="5" borderId="8" xfId="0" applyFont="1" applyFill="1" applyBorder="1" applyAlignment="1">
      <alignment horizontal="center" vertical="top" wrapText="1"/>
    </xf>
    <xf numFmtId="0" fontId="11" fillId="5" borderId="7" xfId="0" applyFont="1" applyFill="1" applyBorder="1" applyAlignment="1">
      <alignment horizontal="center" vertical="top" wrapText="1"/>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14" fontId="8" fillId="0" borderId="6" xfId="0" applyNumberFormat="1" applyFont="1" applyFill="1" applyBorder="1" applyAlignment="1">
      <alignment horizontal="center" vertical="top"/>
    </xf>
    <xf numFmtId="14" fontId="8" fillId="0" borderId="8" xfId="0" applyNumberFormat="1" applyFont="1" applyFill="1" applyBorder="1" applyAlignment="1">
      <alignment horizontal="center" vertical="top"/>
    </xf>
    <xf numFmtId="0" fontId="4" fillId="0" borderId="7"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7" xfId="0" applyFont="1" applyBorder="1" applyAlignment="1">
      <alignment horizontal="left"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12" fillId="3" borderId="6" xfId="0" applyFont="1" applyFill="1" applyBorder="1" applyAlignment="1">
      <alignment horizontal="center" vertical="top" wrapText="1"/>
    </xf>
    <xf numFmtId="0" fontId="12" fillId="3" borderId="8" xfId="0" applyFont="1" applyFill="1" applyBorder="1" applyAlignment="1">
      <alignment horizontal="center" vertical="top" wrapText="1"/>
    </xf>
    <xf numFmtId="0" fontId="12" fillId="3"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8" xfId="0" applyFont="1" applyFill="1" applyBorder="1" applyAlignment="1">
      <alignment horizontal="center" vertical="top" wrapText="1"/>
    </xf>
    <xf numFmtId="0" fontId="10" fillId="3" borderId="7" xfId="0" applyFont="1" applyFill="1" applyBorder="1" applyAlignment="1">
      <alignment horizontal="center" vertical="top" wrapText="1"/>
    </xf>
    <xf numFmtId="0" fontId="8" fillId="0" borderId="7" xfId="0" applyFont="1" applyBorder="1" applyAlignment="1">
      <alignment horizontal="center" vertical="top" wrapText="1"/>
    </xf>
    <xf numFmtId="0" fontId="7" fillId="4" borderId="11" xfId="0" applyFont="1" applyFill="1" applyBorder="1" applyAlignment="1">
      <alignment horizontal="center"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74"/>
  <sheetViews>
    <sheetView tabSelected="1" view="pageBreakPreview" zoomScale="70" zoomScaleNormal="70" zoomScaleSheetLayoutView="70" workbookViewId="0">
      <selection activeCell="H5" sqref="H5:I5"/>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2" customWidth="1"/>
    <col min="9" max="9" width="77.5703125" style="1" customWidth="1"/>
    <col min="10" max="10" width="19.42578125" style="31" customWidth="1"/>
    <col min="11" max="11" width="16.140625" style="32" customWidth="1"/>
    <col min="12" max="12" width="12.7109375" style="1" customWidth="1"/>
    <col min="13" max="16384" width="9.140625" style="1"/>
  </cols>
  <sheetData>
    <row r="1" spans="2:11" ht="15.75" customHeight="1">
      <c r="H1" s="183" t="s">
        <v>105</v>
      </c>
      <c r="I1" s="183"/>
    </row>
    <row r="2" spans="2:11" ht="15.75" customHeight="1">
      <c r="H2" s="183" t="s">
        <v>104</v>
      </c>
      <c r="I2" s="183"/>
    </row>
    <row r="3" spans="2:11" ht="15.75" customHeight="1">
      <c r="H3" s="183" t="s">
        <v>102</v>
      </c>
      <c r="I3" s="183"/>
    </row>
    <row r="4" spans="2:11" ht="15.75" customHeight="1">
      <c r="H4" s="183" t="s">
        <v>103</v>
      </c>
      <c r="I4" s="183"/>
    </row>
    <row r="5" spans="2:11" ht="15.75" customHeight="1">
      <c r="B5" s="2"/>
      <c r="C5" s="2"/>
      <c r="D5" s="2"/>
      <c r="E5" s="2"/>
      <c r="G5" s="2"/>
      <c r="H5" s="183" t="s">
        <v>177</v>
      </c>
      <c r="I5" s="183"/>
    </row>
    <row r="6" spans="2:11">
      <c r="B6" s="2"/>
      <c r="C6" s="2"/>
      <c r="D6" s="2"/>
      <c r="E6" s="2"/>
      <c r="F6" s="2"/>
      <c r="G6" s="2"/>
      <c r="H6" s="53"/>
      <c r="I6" s="2"/>
    </row>
    <row r="7" spans="2:11" ht="73.5" customHeight="1">
      <c r="B7" s="223" t="s">
        <v>130</v>
      </c>
      <c r="C7" s="224"/>
      <c r="D7" s="224"/>
      <c r="E7" s="224"/>
      <c r="F7" s="224"/>
      <c r="G7" s="224"/>
      <c r="H7" s="224"/>
      <c r="I7" s="224"/>
    </row>
    <row r="8" spans="2:11" ht="16.5" thickBot="1">
      <c r="H8" s="52"/>
    </row>
    <row r="9" spans="2:11" ht="75" customHeight="1">
      <c r="B9" s="229" t="s">
        <v>2</v>
      </c>
      <c r="C9" s="230" t="s">
        <v>14</v>
      </c>
      <c r="D9" s="229" t="s">
        <v>3</v>
      </c>
      <c r="E9" s="229" t="s">
        <v>0</v>
      </c>
      <c r="F9" s="229"/>
      <c r="G9" s="229" t="s">
        <v>4</v>
      </c>
      <c r="H9" s="232" t="s">
        <v>132</v>
      </c>
      <c r="I9" s="229" t="s">
        <v>1</v>
      </c>
    </row>
    <row r="10" spans="2:11" s="5" customFormat="1" ht="45" customHeight="1">
      <c r="B10" s="229"/>
      <c r="C10" s="231"/>
      <c r="D10" s="229"/>
      <c r="E10" s="3" t="s">
        <v>5</v>
      </c>
      <c r="F10" s="4" t="s">
        <v>6</v>
      </c>
      <c r="G10" s="134"/>
      <c r="H10" s="233"/>
      <c r="I10" s="134"/>
      <c r="J10" s="33"/>
      <c r="K10" s="34"/>
    </row>
    <row r="11" spans="2:11" s="5" customFormat="1">
      <c r="B11" s="225"/>
      <c r="C11" s="134" t="s">
        <v>133</v>
      </c>
      <c r="D11" s="113" t="s">
        <v>81</v>
      </c>
      <c r="E11" s="134" t="s">
        <v>131</v>
      </c>
      <c r="F11" s="116">
        <v>45291</v>
      </c>
      <c r="G11" s="4" t="s">
        <v>7</v>
      </c>
      <c r="H11" s="54">
        <f>H12+H13+H14</f>
        <v>523922.81276</v>
      </c>
      <c r="I11" s="228"/>
      <c r="J11" s="33">
        <v>523922.8</v>
      </c>
      <c r="K11" s="34">
        <f>J11-H11</f>
        <v>-1.2760000012349337E-2</v>
      </c>
    </row>
    <row r="12" spans="2:11">
      <c r="B12" s="226"/>
      <c r="C12" s="135"/>
      <c r="D12" s="114"/>
      <c r="E12" s="135"/>
      <c r="F12" s="117"/>
      <c r="G12" s="6" t="s">
        <v>8</v>
      </c>
      <c r="H12" s="54">
        <f>H17+H172+H212+H197</f>
        <v>34969.199999999997</v>
      </c>
      <c r="I12" s="167"/>
      <c r="J12" s="94">
        <v>35689.9</v>
      </c>
      <c r="K12" s="35">
        <f>J12-H12</f>
        <v>720.70000000000437</v>
      </c>
    </row>
    <row r="13" spans="2:11">
      <c r="B13" s="226"/>
      <c r="C13" s="135"/>
      <c r="D13" s="114"/>
      <c r="E13" s="135"/>
      <c r="F13" s="117"/>
      <c r="G13" s="6" t="s">
        <v>9</v>
      </c>
      <c r="H13" s="54">
        <f>H18+H173+H213+H198</f>
        <v>279126.283</v>
      </c>
      <c r="I13" s="167"/>
      <c r="J13" s="94">
        <v>278405.59999999998</v>
      </c>
      <c r="K13" s="35">
        <f>J13-H13</f>
        <v>-720.68300000001909</v>
      </c>
    </row>
    <row r="14" spans="2:11">
      <c r="B14" s="226"/>
      <c r="C14" s="135"/>
      <c r="D14" s="114"/>
      <c r="E14" s="135"/>
      <c r="F14" s="117"/>
      <c r="G14" s="6" t="s">
        <v>10</v>
      </c>
      <c r="H14" s="54">
        <f>H19+H174+H214+H199</f>
        <v>209827.32975999999</v>
      </c>
      <c r="I14" s="167"/>
      <c r="J14" s="94">
        <v>209827.3</v>
      </c>
      <c r="K14" s="35">
        <f>J14-H14</f>
        <v>-2.9760000004898757E-2</v>
      </c>
    </row>
    <row r="15" spans="2:11" ht="31.5">
      <c r="B15" s="227"/>
      <c r="C15" s="136"/>
      <c r="D15" s="115"/>
      <c r="E15" s="136"/>
      <c r="F15" s="118"/>
      <c r="G15" s="6" t="s">
        <v>11</v>
      </c>
      <c r="H15" s="54">
        <v>0</v>
      </c>
      <c r="I15" s="168"/>
    </row>
    <row r="16" spans="2:11" s="8" customFormat="1" ht="15.6" customHeight="1">
      <c r="B16" s="202" t="s">
        <v>49</v>
      </c>
      <c r="C16" s="121" t="s">
        <v>134</v>
      </c>
      <c r="D16" s="220" t="s">
        <v>81</v>
      </c>
      <c r="E16" s="134" t="s">
        <v>131</v>
      </c>
      <c r="F16" s="116">
        <v>45291</v>
      </c>
      <c r="G16" s="7" t="s">
        <v>7</v>
      </c>
      <c r="H16" s="55">
        <f>H17+H18+H19</f>
        <v>472315.90876000002</v>
      </c>
      <c r="I16" s="199"/>
      <c r="J16" s="95">
        <v>472315.9</v>
      </c>
      <c r="K16" s="23"/>
    </row>
    <row r="17" spans="2:11" s="10" customFormat="1" ht="24" customHeight="1">
      <c r="B17" s="203"/>
      <c r="C17" s="122"/>
      <c r="D17" s="221"/>
      <c r="E17" s="135"/>
      <c r="F17" s="117"/>
      <c r="G17" s="9" t="s">
        <v>8</v>
      </c>
      <c r="H17" s="55">
        <f>H22+H53+H117+H137+H157+H162+H167</f>
        <v>23677.9</v>
      </c>
      <c r="I17" s="200"/>
      <c r="J17" s="36"/>
      <c r="K17" s="22"/>
    </row>
    <row r="18" spans="2:11" s="10" customFormat="1" ht="27.75" customHeight="1">
      <c r="B18" s="203"/>
      <c r="C18" s="122"/>
      <c r="D18" s="221"/>
      <c r="E18" s="135"/>
      <c r="F18" s="117"/>
      <c r="G18" s="9" t="s">
        <v>9</v>
      </c>
      <c r="H18" s="55">
        <f>H23+H54+H118+H138+H158+H163+H168</f>
        <v>266243.48300000001</v>
      </c>
      <c r="I18" s="200"/>
      <c r="J18" s="36"/>
      <c r="K18" s="22"/>
    </row>
    <row r="19" spans="2:11" s="10" customFormat="1" ht="20.25" customHeight="1">
      <c r="B19" s="203"/>
      <c r="C19" s="122"/>
      <c r="D19" s="221"/>
      <c r="E19" s="135"/>
      <c r="F19" s="117"/>
      <c r="G19" s="9" t="s">
        <v>10</v>
      </c>
      <c r="H19" s="55">
        <f>H24+H55+H119+H139+H159+H164+H169+H154</f>
        <v>182394.52575999999</v>
      </c>
      <c r="I19" s="200"/>
      <c r="J19" s="36"/>
      <c r="K19" s="22"/>
    </row>
    <row r="20" spans="2:11" s="10" customFormat="1" ht="31.5">
      <c r="B20" s="204"/>
      <c r="C20" s="123"/>
      <c r="D20" s="222"/>
      <c r="E20" s="136"/>
      <c r="F20" s="118"/>
      <c r="G20" s="9" t="s">
        <v>11</v>
      </c>
      <c r="H20" s="55" t="s">
        <v>72</v>
      </c>
      <c r="I20" s="201"/>
      <c r="J20" s="36"/>
      <c r="K20" s="22"/>
    </row>
    <row r="21" spans="2:11" s="14" customFormat="1" ht="29.25" customHeight="1">
      <c r="B21" s="124" t="s">
        <v>12</v>
      </c>
      <c r="C21" s="149" t="s">
        <v>13</v>
      </c>
      <c r="D21" s="127"/>
      <c r="E21" s="134" t="s">
        <v>131</v>
      </c>
      <c r="F21" s="116">
        <v>45291</v>
      </c>
      <c r="G21" s="16" t="s">
        <v>7</v>
      </c>
      <c r="H21" s="56">
        <f>H22+H23+H24+H25</f>
        <v>240430.16399999999</v>
      </c>
      <c r="I21" s="152"/>
      <c r="J21" s="68">
        <f>J23+J24</f>
        <v>240430.2</v>
      </c>
      <c r="K21" s="37">
        <f>H21-J21</f>
        <v>-3.6000000021886081E-2</v>
      </c>
    </row>
    <row r="22" spans="2:11" s="15" customFormat="1" ht="29.25" customHeight="1">
      <c r="B22" s="125"/>
      <c r="C22" s="150"/>
      <c r="D22" s="128"/>
      <c r="E22" s="135"/>
      <c r="F22" s="117"/>
      <c r="G22" s="17" t="s">
        <v>8</v>
      </c>
      <c r="H22" s="56">
        <v>0</v>
      </c>
      <c r="I22" s="138"/>
      <c r="J22" s="38"/>
      <c r="K22" s="39"/>
    </row>
    <row r="23" spans="2:11" s="15" customFormat="1" ht="29.25" customHeight="1">
      <c r="B23" s="125"/>
      <c r="C23" s="150"/>
      <c r="D23" s="128"/>
      <c r="E23" s="135"/>
      <c r="F23" s="117"/>
      <c r="G23" s="17" t="s">
        <v>9</v>
      </c>
      <c r="H23" s="56">
        <f>H27+H30+H33+H36+H39+H42+H46+H50</f>
        <v>118788.88299999999</v>
      </c>
      <c r="I23" s="138"/>
      <c r="J23" s="38">
        <v>118788.9</v>
      </c>
      <c r="K23" s="39">
        <f>H23-J23</f>
        <v>-1.7000000007101335E-2</v>
      </c>
    </row>
    <row r="24" spans="2:11" s="15" customFormat="1" ht="29.25" customHeight="1">
      <c r="B24" s="125"/>
      <c r="C24" s="150"/>
      <c r="D24" s="128"/>
      <c r="E24" s="135"/>
      <c r="F24" s="117"/>
      <c r="G24" s="17" t="s">
        <v>10</v>
      </c>
      <c r="H24" s="56">
        <f>H28+H31+H34+H37+H40+H43+H47</f>
        <v>121641.281</v>
      </c>
      <c r="I24" s="138"/>
      <c r="J24" s="38">
        <v>121641.3</v>
      </c>
      <c r="K24" s="40">
        <f>H24-J24</f>
        <v>-1.9000000000232831E-2</v>
      </c>
    </row>
    <row r="25" spans="2:11" s="15" customFormat="1" ht="29.25" customHeight="1">
      <c r="B25" s="126"/>
      <c r="C25" s="151"/>
      <c r="D25" s="129"/>
      <c r="E25" s="136"/>
      <c r="F25" s="118"/>
      <c r="G25" s="17" t="s">
        <v>11</v>
      </c>
      <c r="H25" s="56">
        <v>0</v>
      </c>
      <c r="I25" s="139"/>
      <c r="J25" s="38"/>
      <c r="K25" s="39"/>
    </row>
    <row r="26" spans="2:11" s="5" customFormat="1" ht="29.25" customHeight="1">
      <c r="B26" s="119" t="s">
        <v>16</v>
      </c>
      <c r="C26" s="134" t="s">
        <v>15</v>
      </c>
      <c r="D26" s="134"/>
      <c r="E26" s="134"/>
      <c r="F26" s="116"/>
      <c r="G26" s="24" t="s">
        <v>7</v>
      </c>
      <c r="H26" s="69">
        <f>H27+H28</f>
        <v>177208.45</v>
      </c>
      <c r="I26" s="134" t="s">
        <v>64</v>
      </c>
      <c r="J26" s="33"/>
      <c r="K26" s="34"/>
    </row>
    <row r="27" spans="2:11" ht="29.25" customHeight="1">
      <c r="B27" s="120"/>
      <c r="C27" s="135"/>
      <c r="D27" s="135"/>
      <c r="E27" s="135"/>
      <c r="F27" s="117"/>
      <c r="G27" s="6" t="s">
        <v>9</v>
      </c>
      <c r="H27" s="70">
        <v>115632.4</v>
      </c>
      <c r="I27" s="135"/>
    </row>
    <row r="28" spans="2:11" ht="29.25" customHeight="1">
      <c r="B28" s="120"/>
      <c r="C28" s="135"/>
      <c r="D28" s="135"/>
      <c r="E28" s="135"/>
      <c r="F28" s="117"/>
      <c r="G28" s="6" t="s">
        <v>10</v>
      </c>
      <c r="H28" s="70">
        <v>61576.05</v>
      </c>
      <c r="I28" s="136"/>
    </row>
    <row r="29" spans="2:11" s="5" customFormat="1" ht="29.25" customHeight="1">
      <c r="B29" s="119" t="s">
        <v>17</v>
      </c>
      <c r="C29" s="191" t="s">
        <v>18</v>
      </c>
      <c r="D29" s="134"/>
      <c r="E29" s="134"/>
      <c r="F29" s="116"/>
      <c r="G29" s="24" t="s">
        <v>7</v>
      </c>
      <c r="H29" s="69">
        <f>H30+H31</f>
        <v>955.57</v>
      </c>
      <c r="I29" s="186" t="s">
        <v>168</v>
      </c>
      <c r="J29" s="33"/>
      <c r="K29" s="34"/>
    </row>
    <row r="30" spans="2:11" ht="29.25" customHeight="1">
      <c r="B30" s="120"/>
      <c r="C30" s="192"/>
      <c r="D30" s="135"/>
      <c r="E30" s="135"/>
      <c r="F30" s="117"/>
      <c r="G30" s="6" t="s">
        <v>9</v>
      </c>
      <c r="H30" s="70">
        <v>955.57</v>
      </c>
      <c r="I30" s="187"/>
    </row>
    <row r="31" spans="2:11" ht="60.75" customHeight="1">
      <c r="B31" s="120"/>
      <c r="C31" s="192"/>
      <c r="D31" s="135"/>
      <c r="E31" s="135"/>
      <c r="F31" s="117"/>
      <c r="G31" s="6" t="s">
        <v>10</v>
      </c>
      <c r="H31" s="70">
        <f>136-136</f>
        <v>0</v>
      </c>
      <c r="I31" s="190"/>
    </row>
    <row r="32" spans="2:11" s="19" customFormat="1" ht="45.75" customHeight="1">
      <c r="B32" s="153" t="s">
        <v>19</v>
      </c>
      <c r="C32" s="113" t="s">
        <v>20</v>
      </c>
      <c r="D32" s="113"/>
      <c r="E32" s="113"/>
      <c r="F32" s="155"/>
      <c r="G32" s="18" t="s">
        <v>7</v>
      </c>
      <c r="H32" s="57">
        <f>H33+H34</f>
        <v>1801.231</v>
      </c>
      <c r="I32" s="196" t="s">
        <v>140</v>
      </c>
      <c r="J32" s="41"/>
      <c r="K32" s="42"/>
    </row>
    <row r="33" spans="2:11" s="21" customFormat="1" ht="39" customHeight="1">
      <c r="B33" s="154"/>
      <c r="C33" s="114"/>
      <c r="D33" s="114"/>
      <c r="E33" s="114"/>
      <c r="F33" s="156"/>
      <c r="G33" s="20" t="s">
        <v>9</v>
      </c>
      <c r="H33" s="58">
        <v>0</v>
      </c>
      <c r="I33" s="197"/>
      <c r="J33" s="43"/>
      <c r="K33" s="44"/>
    </row>
    <row r="34" spans="2:11" s="21" customFormat="1" ht="29.25" customHeight="1">
      <c r="B34" s="154"/>
      <c r="C34" s="114"/>
      <c r="D34" s="114"/>
      <c r="E34" s="114"/>
      <c r="F34" s="156"/>
      <c r="G34" s="20" t="s">
        <v>10</v>
      </c>
      <c r="H34" s="58">
        <v>1801.231</v>
      </c>
      <c r="I34" s="198"/>
      <c r="J34" s="43"/>
      <c r="K34" s="44"/>
    </row>
    <row r="35" spans="2:11" s="5" customFormat="1" ht="29.25" customHeight="1">
      <c r="B35" s="119" t="s">
        <v>21</v>
      </c>
      <c r="C35" s="134" t="s">
        <v>22</v>
      </c>
      <c r="D35" s="134"/>
      <c r="E35" s="134"/>
      <c r="F35" s="116"/>
      <c r="G35" s="24" t="s">
        <v>7</v>
      </c>
      <c r="H35" s="69">
        <f>H36+H37</f>
        <v>70.543999999999997</v>
      </c>
      <c r="I35" s="134" t="s">
        <v>169</v>
      </c>
      <c r="J35" s="33"/>
      <c r="K35" s="34"/>
    </row>
    <row r="36" spans="2:11" ht="29.25" customHeight="1">
      <c r="B36" s="120"/>
      <c r="C36" s="135"/>
      <c r="D36" s="135"/>
      <c r="E36" s="135"/>
      <c r="F36" s="117"/>
      <c r="G36" s="6" t="s">
        <v>9</v>
      </c>
      <c r="H36" s="70">
        <v>70.543999999999997</v>
      </c>
      <c r="I36" s="135"/>
    </row>
    <row r="37" spans="2:11" ht="29.25" customHeight="1">
      <c r="B37" s="120"/>
      <c r="C37" s="135"/>
      <c r="D37" s="135"/>
      <c r="E37" s="135"/>
      <c r="F37" s="117"/>
      <c r="G37" s="6" t="s">
        <v>10</v>
      </c>
      <c r="H37" s="70">
        <v>0</v>
      </c>
      <c r="I37" s="136"/>
    </row>
    <row r="38" spans="2:11" s="5" customFormat="1" ht="29.25" customHeight="1">
      <c r="B38" s="119" t="s">
        <v>23</v>
      </c>
      <c r="C38" s="134" t="s">
        <v>142</v>
      </c>
      <c r="D38" s="134"/>
      <c r="E38" s="134"/>
      <c r="F38" s="116"/>
      <c r="G38" s="24" t="s">
        <v>7</v>
      </c>
      <c r="H38" s="69">
        <f>H39+H40</f>
        <v>60.5</v>
      </c>
      <c r="I38" s="134" t="s">
        <v>24</v>
      </c>
      <c r="J38" s="33"/>
      <c r="K38" s="34"/>
    </row>
    <row r="39" spans="2:11" ht="29.25" customHeight="1">
      <c r="B39" s="120"/>
      <c r="C39" s="135"/>
      <c r="D39" s="135"/>
      <c r="E39" s="135"/>
      <c r="F39" s="117"/>
      <c r="G39" s="6" t="s">
        <v>9</v>
      </c>
      <c r="H39" s="70">
        <v>0</v>
      </c>
      <c r="I39" s="135"/>
    </row>
    <row r="40" spans="2:11" ht="30" customHeight="1">
      <c r="B40" s="120"/>
      <c r="C40" s="135"/>
      <c r="D40" s="135"/>
      <c r="E40" s="135"/>
      <c r="F40" s="117"/>
      <c r="G40" s="6" t="s">
        <v>10</v>
      </c>
      <c r="H40" s="70">
        <v>60.5</v>
      </c>
      <c r="I40" s="136"/>
    </row>
    <row r="41" spans="2:11" s="19" customFormat="1" ht="29.25" customHeight="1">
      <c r="B41" s="153" t="s">
        <v>25</v>
      </c>
      <c r="C41" s="113" t="s">
        <v>26</v>
      </c>
      <c r="D41" s="113"/>
      <c r="E41" s="113"/>
      <c r="F41" s="155"/>
      <c r="G41" s="18" t="s">
        <v>7</v>
      </c>
      <c r="H41" s="57">
        <f>H42+H43</f>
        <v>59607.368999999999</v>
      </c>
      <c r="I41" s="113" t="s">
        <v>141</v>
      </c>
      <c r="J41" s="41"/>
      <c r="K41" s="42"/>
    </row>
    <row r="42" spans="2:11" s="21" customFormat="1" ht="29.25" customHeight="1">
      <c r="B42" s="154"/>
      <c r="C42" s="114"/>
      <c r="D42" s="114"/>
      <c r="E42" s="114"/>
      <c r="F42" s="156"/>
      <c r="G42" s="20" t="s">
        <v>9</v>
      </c>
      <c r="H42" s="58">
        <f>1436.93+7.839-33.6</f>
        <v>1411.1690000000001</v>
      </c>
      <c r="I42" s="114"/>
      <c r="J42" s="43"/>
      <c r="K42" s="44"/>
    </row>
    <row r="43" spans="2:11" s="21" customFormat="1" ht="29.25" customHeight="1">
      <c r="B43" s="154"/>
      <c r="C43" s="114"/>
      <c r="D43" s="114"/>
      <c r="E43" s="114"/>
      <c r="F43" s="156"/>
      <c r="G43" s="20" t="s">
        <v>10</v>
      </c>
      <c r="H43" s="58">
        <f>48182.1+3842+6172.1</f>
        <v>58196.2</v>
      </c>
      <c r="I43" s="115"/>
      <c r="J43" s="43"/>
      <c r="K43" s="44"/>
    </row>
    <row r="44" spans="2:11" s="19" customFormat="1" ht="29.45" customHeight="1">
      <c r="B44" s="153" t="s">
        <v>114</v>
      </c>
      <c r="C44" s="113" t="s">
        <v>149</v>
      </c>
      <c r="D44" s="113"/>
      <c r="E44" s="113"/>
      <c r="F44" s="155"/>
      <c r="G44" s="18" t="s">
        <v>7</v>
      </c>
      <c r="H44" s="96">
        <f>H46+H47+H45</f>
        <v>726.5</v>
      </c>
      <c r="I44" s="186" t="s">
        <v>145</v>
      </c>
      <c r="J44" s="41"/>
      <c r="K44" s="42"/>
    </row>
    <row r="45" spans="2:11" s="19" customFormat="1" ht="29.45" customHeight="1">
      <c r="B45" s="154"/>
      <c r="C45" s="114"/>
      <c r="D45" s="114"/>
      <c r="E45" s="114"/>
      <c r="F45" s="156"/>
      <c r="G45" s="20" t="s">
        <v>8</v>
      </c>
      <c r="H45" s="96">
        <v>0</v>
      </c>
      <c r="I45" s="187"/>
      <c r="J45" s="41"/>
      <c r="K45" s="42"/>
    </row>
    <row r="46" spans="2:11" s="21" customFormat="1" ht="29.45" customHeight="1">
      <c r="B46" s="154"/>
      <c r="C46" s="114"/>
      <c r="D46" s="114"/>
      <c r="E46" s="114"/>
      <c r="F46" s="156"/>
      <c r="G46" s="20" t="s">
        <v>9</v>
      </c>
      <c r="H46" s="97">
        <v>719.2</v>
      </c>
      <c r="I46" s="187"/>
      <c r="J46" s="43"/>
      <c r="K46" s="44"/>
    </row>
    <row r="47" spans="2:11" s="21" customFormat="1" ht="65.25" customHeight="1">
      <c r="B47" s="154"/>
      <c r="C47" s="114"/>
      <c r="D47" s="114"/>
      <c r="E47" s="114"/>
      <c r="F47" s="156"/>
      <c r="G47" s="20" t="s">
        <v>10</v>
      </c>
      <c r="H47" s="97">
        <v>7.3</v>
      </c>
      <c r="I47" s="190"/>
      <c r="J47" s="43"/>
      <c r="K47" s="44"/>
    </row>
    <row r="48" spans="2:11" s="19" customFormat="1" ht="19.899999999999999" hidden="1" customHeight="1">
      <c r="B48" s="153" t="s">
        <v>117</v>
      </c>
      <c r="C48" s="113" t="s">
        <v>118</v>
      </c>
      <c r="D48" s="113"/>
      <c r="E48" s="113"/>
      <c r="F48" s="155"/>
      <c r="G48" s="18" t="s">
        <v>7</v>
      </c>
      <c r="H48" s="57">
        <f>H50+H51+H49</f>
        <v>0</v>
      </c>
      <c r="I48" s="237" t="s">
        <v>119</v>
      </c>
      <c r="J48" s="41"/>
      <c r="K48" s="42"/>
    </row>
    <row r="49" spans="2:13" s="19" customFormat="1" ht="19.899999999999999" hidden="1" customHeight="1">
      <c r="B49" s="154"/>
      <c r="C49" s="114"/>
      <c r="D49" s="114"/>
      <c r="E49" s="114"/>
      <c r="F49" s="156"/>
      <c r="G49" s="20" t="s">
        <v>8</v>
      </c>
      <c r="H49" s="57">
        <v>0</v>
      </c>
      <c r="I49" s="238"/>
      <c r="J49" s="41"/>
      <c r="K49" s="42"/>
    </row>
    <row r="50" spans="2:13" s="21" customFormat="1" ht="19.899999999999999" hidden="1" customHeight="1">
      <c r="B50" s="154"/>
      <c r="C50" s="114"/>
      <c r="D50" s="114"/>
      <c r="E50" s="114"/>
      <c r="F50" s="156"/>
      <c r="G50" s="20" t="s">
        <v>9</v>
      </c>
      <c r="H50" s="58">
        <v>0</v>
      </c>
      <c r="I50" s="238"/>
      <c r="J50" s="43"/>
      <c r="K50" s="44"/>
    </row>
    <row r="51" spans="2:13" s="21" customFormat="1" ht="19.899999999999999" hidden="1" customHeight="1">
      <c r="B51" s="154"/>
      <c r="C51" s="114"/>
      <c r="D51" s="114"/>
      <c r="E51" s="114"/>
      <c r="F51" s="156"/>
      <c r="G51" s="20" t="s">
        <v>10</v>
      </c>
      <c r="H51" s="58"/>
      <c r="I51" s="239"/>
      <c r="J51" s="43"/>
      <c r="K51" s="44"/>
    </row>
    <row r="52" spans="2:13" s="14" customFormat="1" ht="30" customHeight="1">
      <c r="B52" s="124" t="s">
        <v>40</v>
      </c>
      <c r="C52" s="149" t="s">
        <v>66</v>
      </c>
      <c r="D52" s="127"/>
      <c r="E52" s="134" t="s">
        <v>131</v>
      </c>
      <c r="F52" s="116">
        <v>45291</v>
      </c>
      <c r="G52" s="16" t="s">
        <v>7</v>
      </c>
      <c r="H52" s="56">
        <f>H53+H54+H55+H56</f>
        <v>200687.54476000002</v>
      </c>
      <c r="I52" s="152"/>
      <c r="J52" s="68">
        <f>J54+J55+J53</f>
        <v>200687.49999999997</v>
      </c>
      <c r="K52" s="37">
        <f>J52-H52</f>
        <v>-4.4760000047972426E-2</v>
      </c>
      <c r="L52" s="98"/>
      <c r="M52" s="71"/>
    </row>
    <row r="53" spans="2:13" s="15" customFormat="1">
      <c r="B53" s="125"/>
      <c r="C53" s="150"/>
      <c r="D53" s="128"/>
      <c r="E53" s="135"/>
      <c r="F53" s="117"/>
      <c r="G53" s="17" t="s">
        <v>8</v>
      </c>
      <c r="H53" s="56">
        <f>H79+H83+H95+H99+H104+H109+H113</f>
        <v>23677.9</v>
      </c>
      <c r="I53" s="138"/>
      <c r="J53" s="38">
        <v>23677.9</v>
      </c>
      <c r="K53" s="37">
        <f>J53-H53</f>
        <v>0</v>
      </c>
      <c r="L53" s="72"/>
      <c r="M53" s="71"/>
    </row>
    <row r="54" spans="2:13" s="15" customFormat="1">
      <c r="B54" s="125"/>
      <c r="C54" s="150"/>
      <c r="D54" s="128"/>
      <c r="E54" s="135"/>
      <c r="F54" s="117"/>
      <c r="G54" s="17" t="s">
        <v>9</v>
      </c>
      <c r="H54" s="56">
        <f>H58+H61+H64+H67+H70+H73+H80+H84+H96+H100+H105+H110+H114</f>
        <v>140335.30000000002</v>
      </c>
      <c r="I54" s="138"/>
      <c r="J54" s="38">
        <v>140335.29999999999</v>
      </c>
      <c r="K54" s="39">
        <f>J54-H54</f>
        <v>0</v>
      </c>
      <c r="L54" s="72"/>
      <c r="M54" s="71"/>
    </row>
    <row r="55" spans="2:13" s="15" customFormat="1">
      <c r="B55" s="125"/>
      <c r="C55" s="150"/>
      <c r="D55" s="128"/>
      <c r="E55" s="135"/>
      <c r="F55" s="117"/>
      <c r="G55" s="17" t="s">
        <v>10</v>
      </c>
      <c r="H55" s="56">
        <f>H59+H62+H65+H68+H74+H81+H85+H97+H101+H106+H111+H115+H71</f>
        <v>36674.344759999993</v>
      </c>
      <c r="I55" s="138"/>
      <c r="J55" s="38">
        <v>36674.300000000003</v>
      </c>
      <c r="K55" s="39">
        <f>J55-H55</f>
        <v>-4.4759999989764765E-2</v>
      </c>
      <c r="L55" s="72"/>
      <c r="M55" s="71"/>
    </row>
    <row r="56" spans="2:13" s="15" customFormat="1" ht="36.75" customHeight="1">
      <c r="B56" s="126"/>
      <c r="C56" s="151"/>
      <c r="D56" s="129"/>
      <c r="E56" s="136"/>
      <c r="F56" s="118"/>
      <c r="G56" s="17" t="s">
        <v>11</v>
      </c>
      <c r="H56" s="56">
        <v>0</v>
      </c>
      <c r="I56" s="139"/>
      <c r="J56" s="38"/>
      <c r="K56" s="39"/>
    </row>
    <row r="57" spans="2:13" s="5" customFormat="1" ht="30" customHeight="1">
      <c r="B57" s="119" t="s">
        <v>41</v>
      </c>
      <c r="C57" s="134" t="s">
        <v>15</v>
      </c>
      <c r="D57" s="134"/>
      <c r="E57" s="134"/>
      <c r="F57" s="116"/>
      <c r="G57" s="24" t="s">
        <v>7</v>
      </c>
      <c r="H57" s="69">
        <f>H58+H59</f>
        <v>128098.04035</v>
      </c>
      <c r="I57" s="134" t="s">
        <v>110</v>
      </c>
      <c r="J57" s="33"/>
      <c r="K57" s="34"/>
    </row>
    <row r="58" spans="2:13" ht="23.25" customHeight="1">
      <c r="B58" s="120"/>
      <c r="C58" s="135"/>
      <c r="D58" s="135"/>
      <c r="E58" s="135"/>
      <c r="F58" s="117"/>
      <c r="G58" s="6" t="s">
        <v>9</v>
      </c>
      <c r="H58" s="70">
        <v>123505</v>
      </c>
      <c r="I58" s="135"/>
    </row>
    <row r="59" spans="2:13" ht="25.5" customHeight="1">
      <c r="B59" s="120"/>
      <c r="C59" s="135"/>
      <c r="D59" s="135"/>
      <c r="E59" s="135"/>
      <c r="F59" s="117"/>
      <c r="G59" s="6" t="s">
        <v>10</v>
      </c>
      <c r="H59" s="70">
        <v>4593.0403500000002</v>
      </c>
      <c r="I59" s="136"/>
    </row>
    <row r="60" spans="2:13" s="5" customFormat="1" ht="28.15" customHeight="1">
      <c r="B60" s="119" t="s">
        <v>42</v>
      </c>
      <c r="C60" s="191" t="s">
        <v>128</v>
      </c>
      <c r="D60" s="134"/>
      <c r="E60" s="134"/>
      <c r="F60" s="116"/>
      <c r="G60" s="24" t="s">
        <v>7</v>
      </c>
      <c r="H60" s="69">
        <f>H61+H62</f>
        <v>2003.8999999999999</v>
      </c>
      <c r="I60" s="193" t="s">
        <v>170</v>
      </c>
      <c r="J60" s="33"/>
      <c r="K60" s="34"/>
    </row>
    <row r="61" spans="2:13" ht="28.15" customHeight="1">
      <c r="B61" s="120"/>
      <c r="C61" s="192"/>
      <c r="D61" s="135"/>
      <c r="E61" s="135"/>
      <c r="F61" s="117"/>
      <c r="G61" s="6" t="s">
        <v>9</v>
      </c>
      <c r="H61" s="58">
        <v>1865.1</v>
      </c>
      <c r="I61" s="194"/>
    </row>
    <row r="62" spans="2:13" ht="226.5" customHeight="1">
      <c r="B62" s="120"/>
      <c r="C62" s="192"/>
      <c r="D62" s="135"/>
      <c r="E62" s="135"/>
      <c r="F62" s="117"/>
      <c r="G62" s="6" t="s">
        <v>10</v>
      </c>
      <c r="H62" s="70">
        <v>138.80000000000001</v>
      </c>
      <c r="I62" s="195"/>
    </row>
    <row r="63" spans="2:13" s="19" customFormat="1" ht="34.9" customHeight="1">
      <c r="B63" s="153" t="s">
        <v>43</v>
      </c>
      <c r="C63" s="113" t="s">
        <v>20</v>
      </c>
      <c r="D63" s="113"/>
      <c r="E63" s="113"/>
      <c r="F63" s="155"/>
      <c r="G63" s="18" t="s">
        <v>7</v>
      </c>
      <c r="H63" s="57">
        <f>H64+H65</f>
        <v>416.10999999999996</v>
      </c>
      <c r="I63" s="196" t="s">
        <v>136</v>
      </c>
      <c r="J63" s="41"/>
      <c r="K63" s="42"/>
    </row>
    <row r="64" spans="2:13" s="21" customFormat="1" ht="34.9" customHeight="1">
      <c r="B64" s="154"/>
      <c r="C64" s="114"/>
      <c r="D64" s="114"/>
      <c r="E64" s="114"/>
      <c r="F64" s="156"/>
      <c r="G64" s="20" t="s">
        <v>9</v>
      </c>
      <c r="H64" s="58">
        <v>0</v>
      </c>
      <c r="I64" s="197"/>
      <c r="J64" s="43"/>
      <c r="K64" s="44"/>
    </row>
    <row r="65" spans="1:11" s="21" customFormat="1" ht="36.75" customHeight="1">
      <c r="B65" s="154"/>
      <c r="C65" s="114"/>
      <c r="D65" s="114"/>
      <c r="E65" s="114"/>
      <c r="F65" s="156"/>
      <c r="G65" s="20" t="s">
        <v>10</v>
      </c>
      <c r="H65" s="58">
        <f>167+188.92+60.19</f>
        <v>416.10999999999996</v>
      </c>
      <c r="I65" s="198"/>
      <c r="J65" s="43"/>
      <c r="K65" s="44"/>
    </row>
    <row r="66" spans="1:11" s="75" customFormat="1" ht="25.5" customHeight="1">
      <c r="A66" s="90"/>
      <c r="B66" s="184" t="s">
        <v>44</v>
      </c>
      <c r="C66" s="186" t="s">
        <v>48</v>
      </c>
      <c r="D66" s="186"/>
      <c r="E66" s="186"/>
      <c r="F66" s="188"/>
      <c r="G66" s="99" t="s">
        <v>7</v>
      </c>
      <c r="H66" s="96">
        <f>H67+H68</f>
        <v>100.5</v>
      </c>
      <c r="I66" s="186" t="s">
        <v>137</v>
      </c>
      <c r="J66" s="73"/>
      <c r="K66" s="74"/>
    </row>
    <row r="67" spans="1:11" s="77" customFormat="1" ht="24.75" customHeight="1">
      <c r="A67" s="91"/>
      <c r="B67" s="185"/>
      <c r="C67" s="187"/>
      <c r="D67" s="187"/>
      <c r="E67" s="187"/>
      <c r="F67" s="189"/>
      <c r="G67" s="100" t="s">
        <v>9</v>
      </c>
      <c r="H67" s="97">
        <f>70+36.25-5.75</f>
        <v>100.5</v>
      </c>
      <c r="I67" s="187"/>
      <c r="J67" s="76"/>
      <c r="K67" s="40"/>
    </row>
    <row r="68" spans="1:11" s="77" customFormat="1" ht="29.25" customHeight="1">
      <c r="A68" s="91"/>
      <c r="B68" s="185"/>
      <c r="C68" s="187"/>
      <c r="D68" s="187"/>
      <c r="E68" s="187"/>
      <c r="F68" s="189"/>
      <c r="G68" s="100" t="s">
        <v>10</v>
      </c>
      <c r="H68" s="97">
        <v>0</v>
      </c>
      <c r="I68" s="190"/>
      <c r="J68" s="76"/>
      <c r="K68" s="40"/>
    </row>
    <row r="69" spans="1:11" s="19" customFormat="1" ht="22.15" customHeight="1">
      <c r="B69" s="153" t="s">
        <v>45</v>
      </c>
      <c r="C69" s="113" t="s">
        <v>47</v>
      </c>
      <c r="D69" s="113"/>
      <c r="E69" s="113"/>
      <c r="F69" s="155"/>
      <c r="G69" s="18" t="s">
        <v>7</v>
      </c>
      <c r="H69" s="57">
        <f>H70+H71</f>
        <v>715.69441000000006</v>
      </c>
      <c r="I69" s="113" t="s">
        <v>152</v>
      </c>
      <c r="J69" s="41"/>
      <c r="K69" s="42"/>
    </row>
    <row r="70" spans="1:11" s="21" customFormat="1" ht="22.15" customHeight="1">
      <c r="B70" s="154"/>
      <c r="C70" s="114"/>
      <c r="D70" s="114"/>
      <c r="E70" s="114"/>
      <c r="F70" s="156"/>
      <c r="G70" s="20" t="s">
        <v>9</v>
      </c>
      <c r="H70" s="58">
        <v>0</v>
      </c>
      <c r="I70" s="114"/>
      <c r="J70" s="43"/>
      <c r="K70" s="44"/>
    </row>
    <row r="71" spans="1:11" s="21" customFormat="1" ht="22.15" customHeight="1">
      <c r="B71" s="154"/>
      <c r="C71" s="114"/>
      <c r="D71" s="114"/>
      <c r="E71" s="114"/>
      <c r="F71" s="156"/>
      <c r="G71" s="20" t="s">
        <v>10</v>
      </c>
      <c r="H71" s="58">
        <f>800-244.30559+160</f>
        <v>715.69441000000006</v>
      </c>
      <c r="I71" s="115"/>
      <c r="J71" s="43"/>
      <c r="K71" s="44"/>
    </row>
    <row r="72" spans="1:11" s="5" customFormat="1" ht="36.75" customHeight="1">
      <c r="B72" s="153" t="s">
        <v>46</v>
      </c>
      <c r="C72" s="134" t="s">
        <v>26</v>
      </c>
      <c r="D72" s="134"/>
      <c r="E72" s="134"/>
      <c r="F72" s="116"/>
      <c r="G72" s="24" t="s">
        <v>7</v>
      </c>
      <c r="H72" s="69">
        <f>H73+H74</f>
        <v>31164.699999999997</v>
      </c>
      <c r="I72" s="134" t="s">
        <v>160</v>
      </c>
      <c r="J72" s="33"/>
      <c r="K72" s="34"/>
    </row>
    <row r="73" spans="1:11" ht="32.25" customHeight="1">
      <c r="B73" s="154"/>
      <c r="C73" s="135"/>
      <c r="D73" s="135"/>
      <c r="E73" s="135"/>
      <c r="F73" s="117"/>
      <c r="G73" s="6" t="s">
        <v>9</v>
      </c>
      <c r="H73" s="70">
        <f>222.6+3898.9-3510.5</f>
        <v>611</v>
      </c>
      <c r="I73" s="135"/>
    </row>
    <row r="74" spans="1:11" ht="28.9" customHeight="1">
      <c r="B74" s="154"/>
      <c r="C74" s="135"/>
      <c r="D74" s="135"/>
      <c r="E74" s="135"/>
      <c r="F74" s="117"/>
      <c r="G74" s="6" t="s">
        <v>10</v>
      </c>
      <c r="H74" s="58">
        <f>21335.6-84.4-800+653.4+6-167-59.7+415.5-240+841.6+3181.4+209.4+5297.4-35.5</f>
        <v>30553.699999999997</v>
      </c>
      <c r="I74" s="136"/>
    </row>
    <row r="75" spans="1:11" s="5" customFormat="1" ht="21" hidden="1" customHeight="1">
      <c r="B75" s="119" t="s">
        <v>62</v>
      </c>
      <c r="C75" s="134" t="s">
        <v>63</v>
      </c>
      <c r="D75" s="134"/>
      <c r="E75" s="134"/>
      <c r="F75" s="116"/>
      <c r="G75" s="24" t="s">
        <v>7</v>
      </c>
      <c r="H75" s="69">
        <f>H76+H77</f>
        <v>0</v>
      </c>
      <c r="I75" s="113"/>
      <c r="J75" s="33"/>
      <c r="K75" s="34"/>
    </row>
    <row r="76" spans="1:11" ht="21" hidden="1" customHeight="1">
      <c r="B76" s="120"/>
      <c r="C76" s="135"/>
      <c r="D76" s="135"/>
      <c r="E76" s="135"/>
      <c r="F76" s="117"/>
      <c r="G76" s="6" t="s">
        <v>9</v>
      </c>
      <c r="H76" s="70">
        <v>0</v>
      </c>
      <c r="I76" s="114"/>
    </row>
    <row r="77" spans="1:11" ht="21" hidden="1" customHeight="1">
      <c r="B77" s="120"/>
      <c r="C77" s="135"/>
      <c r="D77" s="135"/>
      <c r="E77" s="135"/>
      <c r="F77" s="117"/>
      <c r="G77" s="6" t="s">
        <v>10</v>
      </c>
      <c r="H77" s="70">
        <v>0</v>
      </c>
      <c r="I77" s="115"/>
    </row>
    <row r="78" spans="1:11" s="5" customFormat="1" ht="26.25" customHeight="1">
      <c r="B78" s="119" t="s">
        <v>62</v>
      </c>
      <c r="C78" s="134" t="s">
        <v>87</v>
      </c>
      <c r="D78" s="134"/>
      <c r="E78" s="134"/>
      <c r="F78" s="116"/>
      <c r="G78" s="24" t="s">
        <v>7</v>
      </c>
      <c r="H78" s="69">
        <f>H80+H81+H79</f>
        <v>8578.1</v>
      </c>
      <c r="I78" s="134" t="s">
        <v>165</v>
      </c>
      <c r="J78" s="33"/>
      <c r="K78" s="34"/>
    </row>
    <row r="79" spans="1:11" s="5" customFormat="1" ht="30" customHeight="1">
      <c r="B79" s="120"/>
      <c r="C79" s="135"/>
      <c r="D79" s="135"/>
      <c r="E79" s="135"/>
      <c r="F79" s="117"/>
      <c r="G79" s="20" t="s">
        <v>8</v>
      </c>
      <c r="H79" s="69">
        <v>8578.1</v>
      </c>
      <c r="I79" s="135"/>
      <c r="J79" s="33"/>
      <c r="K79" s="34"/>
    </row>
    <row r="80" spans="1:11" ht="26.25" customHeight="1">
      <c r="B80" s="120"/>
      <c r="C80" s="135"/>
      <c r="D80" s="135"/>
      <c r="E80" s="135"/>
      <c r="F80" s="117"/>
      <c r="G80" s="20" t="s">
        <v>9</v>
      </c>
      <c r="H80" s="70">
        <v>0</v>
      </c>
      <c r="I80" s="135"/>
    </row>
    <row r="81" spans="2:12" ht="24" customHeight="1">
      <c r="B81" s="120"/>
      <c r="C81" s="135"/>
      <c r="D81" s="135"/>
      <c r="E81" s="135"/>
      <c r="F81" s="117"/>
      <c r="G81" s="20" t="s">
        <v>10</v>
      </c>
      <c r="H81" s="70">
        <v>0</v>
      </c>
      <c r="I81" s="136"/>
    </row>
    <row r="82" spans="2:12" s="5" customFormat="1" ht="20.45" customHeight="1">
      <c r="B82" s="119" t="s">
        <v>80</v>
      </c>
      <c r="C82" s="134" t="s">
        <v>86</v>
      </c>
      <c r="D82" s="134"/>
      <c r="E82" s="134"/>
      <c r="F82" s="116"/>
      <c r="G82" s="18" t="s">
        <v>7</v>
      </c>
      <c r="H82" s="69">
        <f>H84+H85+H83</f>
        <v>15044.6</v>
      </c>
      <c r="I82" s="134" t="s">
        <v>162</v>
      </c>
      <c r="J82" s="33"/>
      <c r="K82" s="34"/>
    </row>
    <row r="83" spans="2:12" s="5" customFormat="1" ht="20.45" customHeight="1">
      <c r="B83" s="120"/>
      <c r="C83" s="135"/>
      <c r="D83" s="135"/>
      <c r="E83" s="135"/>
      <c r="F83" s="117"/>
      <c r="G83" s="20" t="s">
        <v>8</v>
      </c>
      <c r="H83" s="69">
        <v>13998.7</v>
      </c>
      <c r="I83" s="135"/>
      <c r="J83" s="33"/>
      <c r="K83" s="34"/>
    </row>
    <row r="84" spans="2:12" ht="20.45" customHeight="1">
      <c r="B84" s="120"/>
      <c r="C84" s="135"/>
      <c r="D84" s="135"/>
      <c r="E84" s="135"/>
      <c r="F84" s="117"/>
      <c r="G84" s="6" t="s">
        <v>9</v>
      </c>
      <c r="H84" s="70">
        <v>895.3</v>
      </c>
      <c r="I84" s="135"/>
    </row>
    <row r="85" spans="2:12" ht="34.5" customHeight="1">
      <c r="B85" s="120"/>
      <c r="C85" s="135"/>
      <c r="D85" s="135"/>
      <c r="E85" s="135"/>
      <c r="F85" s="117"/>
      <c r="G85" s="6" t="s">
        <v>10</v>
      </c>
      <c r="H85" s="70">
        <v>150.6</v>
      </c>
      <c r="I85" s="136"/>
      <c r="J85" s="33"/>
      <c r="K85" s="78"/>
      <c r="L85" s="5"/>
    </row>
    <row r="86" spans="2:12" s="19" customFormat="1" ht="29.45" hidden="1" customHeight="1">
      <c r="B86" s="153" t="s">
        <v>111</v>
      </c>
      <c r="C86" s="113" t="s">
        <v>115</v>
      </c>
      <c r="D86" s="113"/>
      <c r="E86" s="113"/>
      <c r="F86" s="155"/>
      <c r="G86" s="18" t="s">
        <v>7</v>
      </c>
      <c r="H86" s="57">
        <f>H88+H89+H87</f>
        <v>0</v>
      </c>
      <c r="I86" s="113" t="s">
        <v>146</v>
      </c>
      <c r="J86" s="41"/>
      <c r="K86" s="79">
        <v>10901.4</v>
      </c>
      <c r="L86" s="19">
        <v>10901.42</v>
      </c>
    </row>
    <row r="87" spans="2:12" s="19" customFormat="1" ht="29.45" hidden="1" customHeight="1">
      <c r="B87" s="154"/>
      <c r="C87" s="114"/>
      <c r="D87" s="114"/>
      <c r="E87" s="114"/>
      <c r="F87" s="156"/>
      <c r="G87" s="20" t="s">
        <v>8</v>
      </c>
      <c r="H87" s="57">
        <v>0</v>
      </c>
      <c r="I87" s="114"/>
      <c r="J87" s="41"/>
      <c r="K87" s="42"/>
    </row>
    <row r="88" spans="2:12" s="21" customFormat="1" ht="29.45" hidden="1" customHeight="1">
      <c r="B88" s="154"/>
      <c r="C88" s="114"/>
      <c r="D88" s="114"/>
      <c r="E88" s="114"/>
      <c r="F88" s="156"/>
      <c r="G88" s="20" t="s">
        <v>9</v>
      </c>
      <c r="H88" s="58"/>
      <c r="I88" s="114"/>
      <c r="J88" s="43"/>
      <c r="K88" s="44"/>
    </row>
    <row r="89" spans="2:12" s="21" customFormat="1" ht="102.6" hidden="1" customHeight="1">
      <c r="B89" s="154"/>
      <c r="C89" s="114"/>
      <c r="D89" s="114"/>
      <c r="E89" s="114"/>
      <c r="F89" s="156"/>
      <c r="G89" s="20" t="s">
        <v>10</v>
      </c>
      <c r="H89" s="58"/>
      <c r="I89" s="115"/>
      <c r="J89" s="43"/>
      <c r="K89" s="44"/>
    </row>
    <row r="90" spans="2:12" s="19" customFormat="1" ht="22.9" hidden="1" customHeight="1">
      <c r="B90" s="153" t="s">
        <v>121</v>
      </c>
      <c r="C90" s="113" t="s">
        <v>120</v>
      </c>
      <c r="D90" s="113"/>
      <c r="E90" s="113"/>
      <c r="F90" s="155"/>
      <c r="G90" s="18" t="s">
        <v>7</v>
      </c>
      <c r="H90" s="57">
        <f>H92+H93+H91</f>
        <v>0</v>
      </c>
      <c r="I90" s="113" t="s">
        <v>124</v>
      </c>
      <c r="J90" s="41"/>
      <c r="K90" s="42"/>
    </row>
    <row r="91" spans="2:12" s="19" customFormat="1" ht="22.9" hidden="1" customHeight="1">
      <c r="B91" s="154"/>
      <c r="C91" s="114"/>
      <c r="D91" s="114"/>
      <c r="E91" s="114"/>
      <c r="F91" s="156"/>
      <c r="G91" s="20" t="s">
        <v>8</v>
      </c>
      <c r="H91" s="57">
        <v>0</v>
      </c>
      <c r="I91" s="114"/>
      <c r="J91" s="41"/>
      <c r="K91" s="42"/>
    </row>
    <row r="92" spans="2:12" s="21" customFormat="1" ht="22.9" hidden="1" customHeight="1">
      <c r="B92" s="154"/>
      <c r="C92" s="114"/>
      <c r="D92" s="114"/>
      <c r="E92" s="114"/>
      <c r="F92" s="156"/>
      <c r="G92" s="20" t="s">
        <v>9</v>
      </c>
      <c r="H92" s="58"/>
      <c r="I92" s="114"/>
      <c r="J92" s="43"/>
      <c r="K92" s="44"/>
    </row>
    <row r="93" spans="2:12" s="21" customFormat="1" ht="22.9" hidden="1" customHeight="1">
      <c r="B93" s="154"/>
      <c r="C93" s="114"/>
      <c r="D93" s="114"/>
      <c r="E93" s="114"/>
      <c r="F93" s="156"/>
      <c r="G93" s="20" t="s">
        <v>10</v>
      </c>
      <c r="H93" s="58"/>
      <c r="I93" s="115"/>
      <c r="J93" s="43"/>
      <c r="K93" s="44"/>
    </row>
    <row r="94" spans="2:12" s="19" customFormat="1" ht="22.9" customHeight="1">
      <c r="B94" s="153" t="s">
        <v>111</v>
      </c>
      <c r="C94" s="113" t="s">
        <v>151</v>
      </c>
      <c r="D94" s="113"/>
      <c r="E94" s="113"/>
      <c r="F94" s="155"/>
      <c r="G94" s="18" t="s">
        <v>7</v>
      </c>
      <c r="H94" s="57">
        <f>H96+H97+H95</f>
        <v>389.2</v>
      </c>
      <c r="I94" s="113" t="s">
        <v>161</v>
      </c>
      <c r="J94" s="41"/>
      <c r="K94" s="42"/>
    </row>
    <row r="95" spans="2:12" s="19" customFormat="1" ht="22.9" customHeight="1">
      <c r="B95" s="154"/>
      <c r="C95" s="114"/>
      <c r="D95" s="114"/>
      <c r="E95" s="114"/>
      <c r="F95" s="156"/>
      <c r="G95" s="20" t="s">
        <v>8</v>
      </c>
      <c r="H95" s="57">
        <v>0</v>
      </c>
      <c r="I95" s="114"/>
      <c r="J95" s="41"/>
      <c r="K95" s="42"/>
    </row>
    <row r="96" spans="2:12" s="21" customFormat="1" ht="22.9" customHeight="1">
      <c r="B96" s="154"/>
      <c r="C96" s="114"/>
      <c r="D96" s="114"/>
      <c r="E96" s="114"/>
      <c r="F96" s="156"/>
      <c r="G96" s="20" t="s">
        <v>9</v>
      </c>
      <c r="H96" s="58">
        <f>160.5+17.1+229.9-18.3</f>
        <v>389.2</v>
      </c>
      <c r="I96" s="114"/>
      <c r="J96" s="41"/>
      <c r="K96" s="44"/>
    </row>
    <row r="97" spans="2:11" s="21" customFormat="1" ht="29.25" customHeight="1">
      <c r="B97" s="154"/>
      <c r="C97" s="114"/>
      <c r="D97" s="114"/>
      <c r="E97" s="114"/>
      <c r="F97" s="156"/>
      <c r="G97" s="20" t="s">
        <v>10</v>
      </c>
      <c r="H97" s="58">
        <v>0</v>
      </c>
      <c r="I97" s="115"/>
      <c r="J97" s="43"/>
      <c r="K97" s="44"/>
    </row>
    <row r="98" spans="2:11" s="28" customFormat="1" ht="22.9" customHeight="1">
      <c r="B98" s="153" t="s">
        <v>121</v>
      </c>
      <c r="C98" s="113" t="s">
        <v>129</v>
      </c>
      <c r="D98" s="146"/>
      <c r="E98" s="134" t="s">
        <v>131</v>
      </c>
      <c r="F98" s="116">
        <v>45291</v>
      </c>
      <c r="G98" s="27" t="s">
        <v>7</v>
      </c>
      <c r="H98" s="60">
        <f>H99+H100+H101+H102</f>
        <v>1123.3999999999999</v>
      </c>
      <c r="I98" s="234" t="s">
        <v>173</v>
      </c>
      <c r="J98" s="49"/>
      <c r="K98" s="50"/>
    </row>
    <row r="99" spans="2:11" s="30" customFormat="1" ht="22.9" customHeight="1">
      <c r="B99" s="154"/>
      <c r="C99" s="114"/>
      <c r="D99" s="147"/>
      <c r="E99" s="135"/>
      <c r="F99" s="117"/>
      <c r="G99" s="20" t="s">
        <v>8</v>
      </c>
      <c r="H99" s="101">
        <v>1101.0999999999999</v>
      </c>
      <c r="I99" s="235"/>
      <c r="J99" s="51"/>
      <c r="K99" s="52"/>
    </row>
    <row r="100" spans="2:11" s="30" customFormat="1" ht="22.9" customHeight="1">
      <c r="B100" s="154"/>
      <c r="C100" s="114"/>
      <c r="D100" s="147"/>
      <c r="E100" s="135"/>
      <c r="F100" s="117"/>
      <c r="G100" s="20" t="s">
        <v>9</v>
      </c>
      <c r="H100" s="101">
        <v>11.1</v>
      </c>
      <c r="I100" s="235"/>
      <c r="J100" s="51"/>
      <c r="K100" s="52"/>
    </row>
    <row r="101" spans="2:11" s="30" customFormat="1" ht="22.9" customHeight="1">
      <c r="B101" s="154"/>
      <c r="C101" s="114"/>
      <c r="D101" s="147"/>
      <c r="E101" s="135"/>
      <c r="F101" s="117"/>
      <c r="G101" s="20" t="s">
        <v>10</v>
      </c>
      <c r="H101" s="101">
        <v>11.2</v>
      </c>
      <c r="I101" s="235"/>
      <c r="J101" s="51"/>
      <c r="K101" s="52"/>
    </row>
    <row r="102" spans="2:11" s="30" customFormat="1" ht="32.450000000000003" customHeight="1">
      <c r="B102" s="179"/>
      <c r="C102" s="115"/>
      <c r="D102" s="148"/>
      <c r="E102" s="136"/>
      <c r="F102" s="118"/>
      <c r="G102" s="20" t="s">
        <v>11</v>
      </c>
      <c r="H102" s="88">
        <v>0</v>
      </c>
      <c r="I102" s="236"/>
      <c r="J102" s="51"/>
      <c r="K102" s="52"/>
    </row>
    <row r="103" spans="2:11" s="28" customFormat="1" ht="22.9" customHeight="1">
      <c r="B103" s="153" t="s">
        <v>138</v>
      </c>
      <c r="C103" s="113" t="s">
        <v>139</v>
      </c>
      <c r="D103" s="146"/>
      <c r="E103" s="113" t="s">
        <v>131</v>
      </c>
      <c r="F103" s="155">
        <v>45291</v>
      </c>
      <c r="G103" s="27" t="s">
        <v>7</v>
      </c>
      <c r="H103" s="60">
        <f>H104+H105+H106+H107</f>
        <v>3550.2</v>
      </c>
      <c r="I103" s="157" t="s">
        <v>171</v>
      </c>
      <c r="J103" s="49"/>
      <c r="K103" s="50"/>
    </row>
    <row r="104" spans="2:11" s="30" customFormat="1" ht="22.9" customHeight="1">
      <c r="B104" s="154"/>
      <c r="C104" s="114"/>
      <c r="D104" s="147"/>
      <c r="E104" s="114"/>
      <c r="F104" s="156"/>
      <c r="G104" s="20" t="s">
        <v>8</v>
      </c>
      <c r="H104" s="101">
        <v>0</v>
      </c>
      <c r="I104" s="158"/>
      <c r="J104" s="51"/>
      <c r="K104" s="52"/>
    </row>
    <row r="105" spans="2:11" s="30" customFormat="1" ht="22.9" customHeight="1">
      <c r="B105" s="154"/>
      <c r="C105" s="114"/>
      <c r="D105" s="147"/>
      <c r="E105" s="114"/>
      <c r="F105" s="156"/>
      <c r="G105" s="20" t="s">
        <v>9</v>
      </c>
      <c r="H105" s="101">
        <f>3712.5-162.3</f>
        <v>3550.2</v>
      </c>
      <c r="I105" s="158"/>
      <c r="J105" s="49"/>
      <c r="K105" s="52"/>
    </row>
    <row r="106" spans="2:11" s="30" customFormat="1" ht="22.9" customHeight="1">
      <c r="B106" s="154"/>
      <c r="C106" s="114"/>
      <c r="D106" s="147"/>
      <c r="E106" s="114"/>
      <c r="F106" s="156"/>
      <c r="G106" s="20" t="s">
        <v>10</v>
      </c>
      <c r="H106" s="101">
        <v>0</v>
      </c>
      <c r="I106" s="158"/>
      <c r="J106" s="51"/>
      <c r="K106" s="52"/>
    </row>
    <row r="107" spans="2:11" s="30" customFormat="1" ht="36" customHeight="1">
      <c r="B107" s="179"/>
      <c r="C107" s="115"/>
      <c r="D107" s="148"/>
      <c r="E107" s="115"/>
      <c r="F107" s="172"/>
      <c r="G107" s="20" t="s">
        <v>11</v>
      </c>
      <c r="H107" s="88">
        <v>0</v>
      </c>
      <c r="I107" s="159"/>
      <c r="J107" s="51"/>
      <c r="K107" s="52"/>
    </row>
    <row r="108" spans="2:11" s="19" customFormat="1" ht="29.45" customHeight="1">
      <c r="B108" s="153" t="s">
        <v>144</v>
      </c>
      <c r="C108" s="113" t="s">
        <v>149</v>
      </c>
      <c r="D108" s="113"/>
      <c r="E108" s="113"/>
      <c r="F108" s="155"/>
      <c r="G108" s="18" t="s">
        <v>7</v>
      </c>
      <c r="H108" s="102">
        <f>H110+H111+H109</f>
        <v>5957.0999999999995</v>
      </c>
      <c r="I108" s="113" t="s">
        <v>150</v>
      </c>
      <c r="J108" s="64"/>
      <c r="K108" s="65"/>
    </row>
    <row r="109" spans="2:11" s="19" customFormat="1" ht="29.45" customHeight="1">
      <c r="B109" s="154"/>
      <c r="C109" s="114"/>
      <c r="D109" s="114"/>
      <c r="E109" s="114"/>
      <c r="F109" s="156"/>
      <c r="G109" s="20" t="s">
        <v>8</v>
      </c>
      <c r="H109" s="102">
        <v>0</v>
      </c>
      <c r="I109" s="114"/>
      <c r="J109" s="64"/>
      <c r="K109" s="66"/>
    </row>
    <row r="110" spans="2:11" s="21" customFormat="1" ht="29.45" customHeight="1">
      <c r="B110" s="154"/>
      <c r="C110" s="114"/>
      <c r="D110" s="114"/>
      <c r="E110" s="114"/>
      <c r="F110" s="156"/>
      <c r="G110" s="20" t="s">
        <v>9</v>
      </c>
      <c r="H110" s="103">
        <v>5897.4</v>
      </c>
      <c r="I110" s="114"/>
      <c r="J110" s="64"/>
      <c r="K110" s="67"/>
    </row>
    <row r="111" spans="2:11" s="21" customFormat="1" ht="195" customHeight="1">
      <c r="B111" s="154"/>
      <c r="C111" s="114"/>
      <c r="D111" s="114"/>
      <c r="E111" s="114"/>
      <c r="F111" s="156"/>
      <c r="G111" s="20" t="s">
        <v>10</v>
      </c>
      <c r="H111" s="103">
        <v>59.7</v>
      </c>
      <c r="I111" s="115"/>
      <c r="J111" s="64"/>
      <c r="K111" s="67"/>
    </row>
    <row r="112" spans="2:11" s="19" customFormat="1" ht="29.45" customHeight="1">
      <c r="B112" s="153" t="s">
        <v>163</v>
      </c>
      <c r="C112" s="113" t="s">
        <v>164</v>
      </c>
      <c r="D112" s="113"/>
      <c r="E112" s="113"/>
      <c r="F112" s="155"/>
      <c r="G112" s="18" t="s">
        <v>7</v>
      </c>
      <c r="H112" s="102">
        <f>H114+H115+H113</f>
        <v>3546</v>
      </c>
      <c r="I112" s="113" t="s">
        <v>172</v>
      </c>
      <c r="J112" s="64"/>
      <c r="K112" s="65"/>
    </row>
    <row r="113" spans="2:11" s="19" customFormat="1" ht="29.45" customHeight="1">
      <c r="B113" s="154"/>
      <c r="C113" s="114"/>
      <c r="D113" s="114"/>
      <c r="E113" s="114"/>
      <c r="F113" s="156"/>
      <c r="G113" s="20" t="s">
        <v>8</v>
      </c>
      <c r="H113" s="102">
        <v>0</v>
      </c>
      <c r="I113" s="114"/>
      <c r="J113" s="64"/>
      <c r="K113" s="66"/>
    </row>
    <row r="114" spans="2:11" s="21" customFormat="1" ht="29.45" customHeight="1">
      <c r="B114" s="154"/>
      <c r="C114" s="114"/>
      <c r="D114" s="114"/>
      <c r="E114" s="114"/>
      <c r="F114" s="156"/>
      <c r="G114" s="20" t="s">
        <v>9</v>
      </c>
      <c r="H114" s="103">
        <v>3510.5</v>
      </c>
      <c r="I114" s="114"/>
      <c r="J114" s="64"/>
      <c r="K114" s="67"/>
    </row>
    <row r="115" spans="2:11" s="21" customFormat="1" ht="195" customHeight="1">
      <c r="B115" s="154"/>
      <c r="C115" s="114"/>
      <c r="D115" s="114"/>
      <c r="E115" s="114"/>
      <c r="F115" s="156"/>
      <c r="G115" s="20" t="s">
        <v>10</v>
      </c>
      <c r="H115" s="103">
        <v>35.5</v>
      </c>
      <c r="I115" s="115"/>
      <c r="J115" s="64"/>
      <c r="K115" s="67"/>
    </row>
    <row r="116" spans="2:11" s="11" customFormat="1" ht="30" customHeight="1">
      <c r="B116" s="163" t="s">
        <v>28</v>
      </c>
      <c r="C116" s="149" t="s">
        <v>27</v>
      </c>
      <c r="D116" s="149"/>
      <c r="E116" s="134" t="s">
        <v>131</v>
      </c>
      <c r="F116" s="116">
        <v>45291</v>
      </c>
      <c r="G116" s="25" t="s">
        <v>7</v>
      </c>
      <c r="H116" s="59">
        <f>H117+H118+H119+H120</f>
        <v>28866.3</v>
      </c>
      <c r="I116" s="244"/>
      <c r="J116" s="104">
        <f>J118+J119+J117</f>
        <v>28866.3</v>
      </c>
      <c r="K116" s="105">
        <f>J116-H116</f>
        <v>0</v>
      </c>
    </row>
    <row r="117" spans="2:11" s="12" customFormat="1" ht="20.25" customHeight="1">
      <c r="B117" s="164"/>
      <c r="C117" s="150"/>
      <c r="D117" s="150"/>
      <c r="E117" s="135"/>
      <c r="F117" s="117"/>
      <c r="G117" s="26" t="s">
        <v>8</v>
      </c>
      <c r="H117" s="59">
        <v>0</v>
      </c>
      <c r="I117" s="170"/>
      <c r="J117" s="104"/>
      <c r="K117" s="106"/>
    </row>
    <row r="118" spans="2:11" s="12" customFormat="1" ht="30.75" customHeight="1">
      <c r="B118" s="164"/>
      <c r="C118" s="150"/>
      <c r="D118" s="150"/>
      <c r="E118" s="135"/>
      <c r="F118" s="117"/>
      <c r="G118" s="26" t="s">
        <v>9</v>
      </c>
      <c r="H118" s="59">
        <f>H122+H125+H128+H131+H134+H198</f>
        <v>5940.7</v>
      </c>
      <c r="I118" s="170"/>
      <c r="J118" s="104">
        <v>5940.7</v>
      </c>
      <c r="K118" s="105">
        <f>J118-H118</f>
        <v>0</v>
      </c>
    </row>
    <row r="119" spans="2:11" s="12" customFormat="1" ht="30" customHeight="1">
      <c r="B119" s="164"/>
      <c r="C119" s="150"/>
      <c r="D119" s="150"/>
      <c r="E119" s="135"/>
      <c r="F119" s="117"/>
      <c r="G119" s="26" t="s">
        <v>10</v>
      </c>
      <c r="H119" s="59">
        <f>H123+H126+H129+H132+H135</f>
        <v>22925.599999999999</v>
      </c>
      <c r="I119" s="170"/>
      <c r="J119" s="104">
        <v>22925.599999999999</v>
      </c>
      <c r="K119" s="105">
        <f>J119-H119</f>
        <v>0</v>
      </c>
    </row>
    <row r="120" spans="2:11" s="12" customFormat="1" ht="33" customHeight="1">
      <c r="B120" s="165"/>
      <c r="C120" s="151"/>
      <c r="D120" s="151"/>
      <c r="E120" s="136"/>
      <c r="F120" s="118"/>
      <c r="G120" s="26" t="s">
        <v>11</v>
      </c>
      <c r="H120" s="59">
        <v>0</v>
      </c>
      <c r="I120" s="171"/>
      <c r="J120" s="38"/>
      <c r="K120" s="39"/>
    </row>
    <row r="121" spans="2:11" s="5" customFormat="1" ht="30" customHeight="1">
      <c r="B121" s="119" t="s">
        <v>29</v>
      </c>
      <c r="C121" s="134" t="s">
        <v>15</v>
      </c>
      <c r="D121" s="134"/>
      <c r="E121" s="134"/>
      <c r="F121" s="116"/>
      <c r="G121" s="107" t="s">
        <v>7</v>
      </c>
      <c r="H121" s="108">
        <f>H122+H123</f>
        <v>21789.5</v>
      </c>
      <c r="I121" s="134" t="s">
        <v>67</v>
      </c>
      <c r="J121" s="33"/>
      <c r="K121" s="34"/>
    </row>
    <row r="122" spans="2:11" ht="23.25" customHeight="1">
      <c r="B122" s="120"/>
      <c r="C122" s="135"/>
      <c r="D122" s="135"/>
      <c r="E122" s="135"/>
      <c r="F122" s="117"/>
      <c r="G122" s="6" t="s">
        <v>9</v>
      </c>
      <c r="H122" s="58">
        <f>2973.1+897.9+1520.4+531.3</f>
        <v>5922.7</v>
      </c>
      <c r="I122" s="135"/>
    </row>
    <row r="123" spans="2:11" ht="20.25" customHeight="1">
      <c r="B123" s="120"/>
      <c r="C123" s="135"/>
      <c r="D123" s="135"/>
      <c r="E123" s="135"/>
      <c r="F123" s="117"/>
      <c r="G123" s="6" t="s">
        <v>10</v>
      </c>
      <c r="H123" s="58">
        <v>15866.8</v>
      </c>
      <c r="I123" s="136"/>
    </row>
    <row r="124" spans="2:11" s="5" customFormat="1" ht="32.25" customHeight="1">
      <c r="B124" s="119" t="s">
        <v>30</v>
      </c>
      <c r="C124" s="134" t="s">
        <v>68</v>
      </c>
      <c r="D124" s="134"/>
      <c r="E124" s="134"/>
      <c r="F124" s="116"/>
      <c r="G124" s="107" t="s">
        <v>7</v>
      </c>
      <c r="H124" s="108">
        <f>H125+H126</f>
        <v>469.9</v>
      </c>
      <c r="I124" s="134" t="s">
        <v>31</v>
      </c>
      <c r="J124" s="33"/>
      <c r="K124" s="34"/>
    </row>
    <row r="125" spans="2:11" ht="27.75" customHeight="1">
      <c r="B125" s="120"/>
      <c r="C125" s="135"/>
      <c r="D125" s="135"/>
      <c r="E125" s="135"/>
      <c r="F125" s="117"/>
      <c r="G125" s="6" t="s">
        <v>9</v>
      </c>
      <c r="H125" s="58">
        <v>0</v>
      </c>
      <c r="I125" s="135"/>
    </row>
    <row r="126" spans="2:11" ht="30" customHeight="1">
      <c r="B126" s="120"/>
      <c r="C126" s="135"/>
      <c r="D126" s="135"/>
      <c r="E126" s="135"/>
      <c r="F126" s="117"/>
      <c r="G126" s="6" t="s">
        <v>10</v>
      </c>
      <c r="H126" s="58">
        <v>469.9</v>
      </c>
      <c r="I126" s="136"/>
    </row>
    <row r="127" spans="2:11" s="5" customFormat="1" ht="33" customHeight="1">
      <c r="B127" s="119" t="s">
        <v>34</v>
      </c>
      <c r="C127" s="134" t="s">
        <v>32</v>
      </c>
      <c r="D127" s="134"/>
      <c r="E127" s="134"/>
      <c r="F127" s="116"/>
      <c r="G127" s="107" t="s">
        <v>7</v>
      </c>
      <c r="H127" s="108">
        <f>H128+H129</f>
        <v>88.4</v>
      </c>
      <c r="I127" s="134" t="s">
        <v>116</v>
      </c>
      <c r="J127" s="33"/>
      <c r="K127" s="34"/>
    </row>
    <row r="128" spans="2:11" ht="33" customHeight="1">
      <c r="B128" s="120"/>
      <c r="C128" s="135"/>
      <c r="D128" s="135"/>
      <c r="E128" s="135"/>
      <c r="F128" s="117"/>
      <c r="G128" s="6" t="s">
        <v>9</v>
      </c>
      <c r="H128" s="58">
        <v>0</v>
      </c>
      <c r="I128" s="192"/>
    </row>
    <row r="129" spans="2:11" ht="46.9" customHeight="1">
      <c r="B129" s="120"/>
      <c r="C129" s="135"/>
      <c r="D129" s="135"/>
      <c r="E129" s="135"/>
      <c r="F129" s="117"/>
      <c r="G129" s="6" t="s">
        <v>10</v>
      </c>
      <c r="H129" s="58">
        <v>88.4</v>
      </c>
      <c r="I129" s="243"/>
      <c r="K129" s="80"/>
    </row>
    <row r="130" spans="2:11" s="5" customFormat="1" ht="40.5" customHeight="1">
      <c r="B130" s="119" t="s">
        <v>33</v>
      </c>
      <c r="C130" s="134" t="s">
        <v>65</v>
      </c>
      <c r="D130" s="134"/>
      <c r="E130" s="134"/>
      <c r="F130" s="116"/>
      <c r="G130" s="107" t="s">
        <v>7</v>
      </c>
      <c r="H130" s="108">
        <f>H131+H132</f>
        <v>5.5</v>
      </c>
      <c r="I130" s="134" t="s">
        <v>69</v>
      </c>
      <c r="J130" s="33"/>
      <c r="K130" s="34"/>
    </row>
    <row r="131" spans="2:11" ht="27" customHeight="1">
      <c r="B131" s="120"/>
      <c r="C131" s="135"/>
      <c r="D131" s="135"/>
      <c r="E131" s="135"/>
      <c r="F131" s="117"/>
      <c r="G131" s="6" t="s">
        <v>9</v>
      </c>
      <c r="H131" s="58">
        <v>0</v>
      </c>
      <c r="I131" s="135"/>
    </row>
    <row r="132" spans="2:11" ht="33" customHeight="1">
      <c r="B132" s="120"/>
      <c r="C132" s="135"/>
      <c r="D132" s="135"/>
      <c r="E132" s="135"/>
      <c r="F132" s="117"/>
      <c r="G132" s="6" t="s">
        <v>10</v>
      </c>
      <c r="H132" s="58">
        <v>5.5</v>
      </c>
      <c r="I132" s="136"/>
    </row>
    <row r="133" spans="2:11" s="5" customFormat="1" ht="31.5" customHeight="1">
      <c r="B133" s="119" t="s">
        <v>35</v>
      </c>
      <c r="C133" s="134" t="s">
        <v>26</v>
      </c>
      <c r="D133" s="134"/>
      <c r="E133" s="134"/>
      <c r="F133" s="116"/>
      <c r="G133" s="107" t="s">
        <v>7</v>
      </c>
      <c r="H133" s="108">
        <f>H134+H135</f>
        <v>6513</v>
      </c>
      <c r="I133" s="134" t="s">
        <v>106</v>
      </c>
      <c r="J133" s="33"/>
      <c r="K133" s="34"/>
    </row>
    <row r="134" spans="2:11" ht="24.75" customHeight="1">
      <c r="B134" s="120"/>
      <c r="C134" s="135"/>
      <c r="D134" s="135"/>
      <c r="E134" s="135"/>
      <c r="F134" s="117"/>
      <c r="G134" s="6" t="s">
        <v>9</v>
      </c>
      <c r="H134" s="58">
        <v>18</v>
      </c>
      <c r="I134" s="135"/>
    </row>
    <row r="135" spans="2:11" ht="15" customHeight="1">
      <c r="B135" s="120"/>
      <c r="C135" s="135"/>
      <c r="D135" s="135"/>
      <c r="E135" s="135"/>
      <c r="F135" s="117"/>
      <c r="G135" s="6" t="s">
        <v>10</v>
      </c>
      <c r="H135" s="58">
        <v>6495</v>
      </c>
      <c r="I135" s="136"/>
    </row>
    <row r="136" spans="2:11" s="11" customFormat="1" ht="30" customHeight="1">
      <c r="B136" s="163" t="s">
        <v>36</v>
      </c>
      <c r="C136" s="149" t="s">
        <v>70</v>
      </c>
      <c r="D136" s="149"/>
      <c r="E136" s="134" t="s">
        <v>131</v>
      </c>
      <c r="F136" s="116">
        <v>45291</v>
      </c>
      <c r="G136" s="25" t="s">
        <v>7</v>
      </c>
      <c r="H136" s="59">
        <f>H137+H138+H139+H140</f>
        <v>2331.8999999999996</v>
      </c>
      <c r="I136" s="169" t="s">
        <v>85</v>
      </c>
      <c r="J136" s="45">
        <f>J137+J138+J139</f>
        <v>2331.8999999999996</v>
      </c>
      <c r="K136" s="46">
        <f>H136-J136</f>
        <v>0</v>
      </c>
    </row>
    <row r="137" spans="2:11" s="12" customFormat="1" ht="26.25" customHeight="1">
      <c r="B137" s="164"/>
      <c r="C137" s="150"/>
      <c r="D137" s="150"/>
      <c r="E137" s="135"/>
      <c r="F137" s="117"/>
      <c r="G137" s="26" t="s">
        <v>8</v>
      </c>
      <c r="H137" s="59">
        <v>0</v>
      </c>
      <c r="I137" s="170"/>
      <c r="J137" s="47"/>
      <c r="K137" s="48"/>
    </row>
    <row r="138" spans="2:11" s="12" customFormat="1" ht="27.75" customHeight="1">
      <c r="B138" s="164"/>
      <c r="C138" s="150"/>
      <c r="D138" s="150"/>
      <c r="E138" s="135"/>
      <c r="F138" s="117"/>
      <c r="G138" s="26" t="s">
        <v>9</v>
      </c>
      <c r="H138" s="59">
        <f>H143+H148</f>
        <v>1178.5999999999999</v>
      </c>
      <c r="I138" s="170"/>
      <c r="J138" s="47">
        <v>1178.5999999999999</v>
      </c>
      <c r="K138" s="48">
        <f>H138-J138</f>
        <v>0</v>
      </c>
    </row>
    <row r="139" spans="2:11" s="12" customFormat="1" ht="30" customHeight="1">
      <c r="B139" s="164"/>
      <c r="C139" s="150"/>
      <c r="D139" s="150"/>
      <c r="E139" s="135"/>
      <c r="F139" s="117"/>
      <c r="G139" s="26" t="s">
        <v>10</v>
      </c>
      <c r="H139" s="59">
        <f>H144+H149</f>
        <v>1153.3</v>
      </c>
      <c r="I139" s="170"/>
      <c r="J139" s="47">
        <v>1153.3</v>
      </c>
      <c r="K139" s="48">
        <f>H139-J139</f>
        <v>0</v>
      </c>
    </row>
    <row r="140" spans="2:11" s="12" customFormat="1" ht="33" customHeight="1">
      <c r="B140" s="165"/>
      <c r="C140" s="151"/>
      <c r="D140" s="151"/>
      <c r="E140" s="136"/>
      <c r="F140" s="118"/>
      <c r="G140" s="26" t="s">
        <v>11</v>
      </c>
      <c r="H140" s="59">
        <v>0</v>
      </c>
      <c r="I140" s="171"/>
      <c r="J140" s="47"/>
      <c r="K140" s="48"/>
    </row>
    <row r="141" spans="2:11" s="5" customFormat="1" ht="25.5" customHeight="1">
      <c r="B141" s="119" t="s">
        <v>50</v>
      </c>
      <c r="C141" s="134" t="s">
        <v>51</v>
      </c>
      <c r="D141" s="134"/>
      <c r="E141" s="134" t="s">
        <v>131</v>
      </c>
      <c r="F141" s="116">
        <v>45291</v>
      </c>
      <c r="G141" s="24" t="s">
        <v>7</v>
      </c>
      <c r="H141" s="54">
        <f>H142+H143+H144+H145</f>
        <v>1931.8999999999999</v>
      </c>
      <c r="I141" s="160" t="s">
        <v>167</v>
      </c>
      <c r="J141" s="33"/>
      <c r="K141" s="34"/>
    </row>
    <row r="142" spans="2:11" ht="21.75" customHeight="1">
      <c r="B142" s="120"/>
      <c r="C142" s="135"/>
      <c r="D142" s="135"/>
      <c r="E142" s="135"/>
      <c r="F142" s="117"/>
      <c r="G142" s="6" t="s">
        <v>8</v>
      </c>
      <c r="H142" s="54">
        <v>0</v>
      </c>
      <c r="I142" s="161"/>
    </row>
    <row r="143" spans="2:11" ht="21" customHeight="1">
      <c r="B143" s="120"/>
      <c r="C143" s="135"/>
      <c r="D143" s="135"/>
      <c r="E143" s="135"/>
      <c r="F143" s="117"/>
      <c r="G143" s="6" t="s">
        <v>9</v>
      </c>
      <c r="H143" s="54">
        <v>1178.5999999999999</v>
      </c>
      <c r="I143" s="161"/>
    </row>
    <row r="144" spans="2:11" ht="24.75" customHeight="1">
      <c r="B144" s="120"/>
      <c r="C144" s="135"/>
      <c r="D144" s="135"/>
      <c r="E144" s="135"/>
      <c r="F144" s="117"/>
      <c r="G144" s="6" t="s">
        <v>10</v>
      </c>
      <c r="H144" s="54">
        <v>753.3</v>
      </c>
      <c r="I144" s="161"/>
    </row>
    <row r="145" spans="2:11" ht="33" customHeight="1">
      <c r="B145" s="133"/>
      <c r="C145" s="136"/>
      <c r="D145" s="136"/>
      <c r="E145" s="136"/>
      <c r="F145" s="118"/>
      <c r="G145" s="6" t="s">
        <v>11</v>
      </c>
      <c r="H145" s="54">
        <v>0</v>
      </c>
      <c r="I145" s="162"/>
    </row>
    <row r="146" spans="2:11" s="19" customFormat="1" ht="24" customHeight="1">
      <c r="B146" s="153" t="s">
        <v>52</v>
      </c>
      <c r="C146" s="113" t="s">
        <v>53</v>
      </c>
      <c r="D146" s="113"/>
      <c r="E146" s="134" t="s">
        <v>131</v>
      </c>
      <c r="F146" s="116">
        <v>45291</v>
      </c>
      <c r="G146" s="18" t="s">
        <v>7</v>
      </c>
      <c r="H146" s="88">
        <f>H147+H148+H149+H150</f>
        <v>400</v>
      </c>
      <c r="I146" s="157" t="s">
        <v>156</v>
      </c>
      <c r="J146" s="41"/>
      <c r="K146" s="42"/>
    </row>
    <row r="147" spans="2:11" s="21" customFormat="1" ht="20.25" customHeight="1">
      <c r="B147" s="154"/>
      <c r="C147" s="114"/>
      <c r="D147" s="114"/>
      <c r="E147" s="135"/>
      <c r="F147" s="117"/>
      <c r="G147" s="20" t="s">
        <v>8</v>
      </c>
      <c r="H147" s="88">
        <v>0</v>
      </c>
      <c r="I147" s="158"/>
      <c r="J147" s="43"/>
      <c r="K147" s="44"/>
    </row>
    <row r="148" spans="2:11" s="21" customFormat="1" ht="18.75" customHeight="1">
      <c r="B148" s="154"/>
      <c r="C148" s="114"/>
      <c r="D148" s="114"/>
      <c r="E148" s="135"/>
      <c r="F148" s="117"/>
      <c r="G148" s="20" t="s">
        <v>9</v>
      </c>
      <c r="H148" s="88">
        <v>0</v>
      </c>
      <c r="I148" s="158"/>
      <c r="J148" s="43"/>
      <c r="K148" s="44"/>
    </row>
    <row r="149" spans="2:11" s="21" customFormat="1" ht="19.5" customHeight="1">
      <c r="B149" s="154"/>
      <c r="C149" s="114"/>
      <c r="D149" s="114"/>
      <c r="E149" s="135"/>
      <c r="F149" s="117"/>
      <c r="G149" s="20" t="s">
        <v>10</v>
      </c>
      <c r="H149" s="88">
        <f>100+300</f>
        <v>400</v>
      </c>
      <c r="I149" s="158"/>
      <c r="J149" s="43"/>
      <c r="K149" s="44"/>
    </row>
    <row r="150" spans="2:11" s="21" customFormat="1" ht="33" customHeight="1">
      <c r="B150" s="179"/>
      <c r="C150" s="115"/>
      <c r="D150" s="115"/>
      <c r="E150" s="136"/>
      <c r="F150" s="118"/>
      <c r="G150" s="20" t="s">
        <v>11</v>
      </c>
      <c r="H150" s="88">
        <v>0</v>
      </c>
      <c r="I150" s="159"/>
      <c r="J150" s="43"/>
      <c r="K150" s="44"/>
    </row>
    <row r="151" spans="2:11" s="11" customFormat="1" ht="21" hidden="1" customHeight="1">
      <c r="B151" s="163" t="s">
        <v>107</v>
      </c>
      <c r="C151" s="149" t="s">
        <v>158</v>
      </c>
      <c r="D151" s="149"/>
      <c r="E151" s="134" t="s">
        <v>131</v>
      </c>
      <c r="F151" s="116">
        <v>45291</v>
      </c>
      <c r="G151" s="25" t="s">
        <v>7</v>
      </c>
      <c r="H151" s="59">
        <f>H152+H153+H154+H155</f>
        <v>0</v>
      </c>
      <c r="I151" s="137" t="s">
        <v>155</v>
      </c>
      <c r="J151" s="45">
        <f>J152+J153+J154</f>
        <v>0</v>
      </c>
      <c r="K151" s="46">
        <f>H151-J151</f>
        <v>0</v>
      </c>
    </row>
    <row r="152" spans="2:11" s="12" customFormat="1" ht="21" hidden="1" customHeight="1">
      <c r="B152" s="164"/>
      <c r="C152" s="150"/>
      <c r="D152" s="150"/>
      <c r="E152" s="135"/>
      <c r="F152" s="117"/>
      <c r="G152" s="26" t="s">
        <v>8</v>
      </c>
      <c r="H152" s="59">
        <v>0</v>
      </c>
      <c r="I152" s="138"/>
      <c r="J152" s="47"/>
      <c r="K152" s="48"/>
    </row>
    <row r="153" spans="2:11" s="12" customFormat="1" ht="21" hidden="1" customHeight="1">
      <c r="B153" s="164"/>
      <c r="C153" s="150"/>
      <c r="D153" s="150"/>
      <c r="E153" s="135"/>
      <c r="F153" s="117"/>
      <c r="G153" s="26" t="s">
        <v>9</v>
      </c>
      <c r="H153" s="59">
        <v>0</v>
      </c>
      <c r="I153" s="138"/>
      <c r="J153" s="47"/>
      <c r="K153" s="48">
        <f>H153-J153</f>
        <v>0</v>
      </c>
    </row>
    <row r="154" spans="2:11" s="12" customFormat="1" ht="21" hidden="1" customHeight="1">
      <c r="B154" s="164"/>
      <c r="C154" s="150"/>
      <c r="D154" s="150"/>
      <c r="E154" s="135"/>
      <c r="F154" s="117"/>
      <c r="G154" s="26" t="s">
        <v>10</v>
      </c>
      <c r="H154" s="59">
        <v>0</v>
      </c>
      <c r="I154" s="138"/>
      <c r="J154" s="47"/>
      <c r="K154" s="48">
        <f>H154-J154</f>
        <v>0</v>
      </c>
    </row>
    <row r="155" spans="2:11" s="12" customFormat="1" ht="130.5" hidden="1" customHeight="1">
      <c r="B155" s="165"/>
      <c r="C155" s="151"/>
      <c r="D155" s="151"/>
      <c r="E155" s="136"/>
      <c r="F155" s="118"/>
      <c r="G155" s="26" t="s">
        <v>11</v>
      </c>
      <c r="H155" s="59">
        <v>0</v>
      </c>
      <c r="I155" s="139"/>
      <c r="J155" s="47"/>
      <c r="K155" s="48"/>
    </row>
    <row r="156" spans="2:11" s="11" customFormat="1" ht="21" hidden="1" customHeight="1">
      <c r="B156" s="163" t="s">
        <v>107</v>
      </c>
      <c r="C156" s="149" t="s">
        <v>108</v>
      </c>
      <c r="D156" s="149"/>
      <c r="E156" s="134" t="s">
        <v>131</v>
      </c>
      <c r="F156" s="116">
        <v>45291</v>
      </c>
      <c r="G156" s="25" t="s">
        <v>7</v>
      </c>
      <c r="H156" s="59">
        <f>H157+H158+H159+H160</f>
        <v>0</v>
      </c>
      <c r="I156" s="169" t="s">
        <v>125</v>
      </c>
      <c r="J156" s="45">
        <f>J157+J158+J159</f>
        <v>0</v>
      </c>
      <c r="K156" s="46">
        <f>H156-J156</f>
        <v>0</v>
      </c>
    </row>
    <row r="157" spans="2:11" s="12" customFormat="1" ht="21" hidden="1" customHeight="1">
      <c r="B157" s="164"/>
      <c r="C157" s="150"/>
      <c r="D157" s="150"/>
      <c r="E157" s="135"/>
      <c r="F157" s="117"/>
      <c r="G157" s="26" t="s">
        <v>8</v>
      </c>
      <c r="H157" s="59">
        <v>0</v>
      </c>
      <c r="I157" s="170"/>
      <c r="J157" s="47"/>
      <c r="K157" s="48"/>
    </row>
    <row r="158" spans="2:11" s="12" customFormat="1" ht="21" hidden="1" customHeight="1">
      <c r="B158" s="164"/>
      <c r="C158" s="150"/>
      <c r="D158" s="150"/>
      <c r="E158" s="135"/>
      <c r="F158" s="117"/>
      <c r="G158" s="26" t="s">
        <v>9</v>
      </c>
      <c r="H158" s="59"/>
      <c r="I158" s="170"/>
      <c r="J158" s="47"/>
      <c r="K158" s="48">
        <f>H158-J158</f>
        <v>0</v>
      </c>
    </row>
    <row r="159" spans="2:11" s="12" customFormat="1" ht="21" hidden="1" customHeight="1">
      <c r="B159" s="164"/>
      <c r="C159" s="150"/>
      <c r="D159" s="150"/>
      <c r="E159" s="135"/>
      <c r="F159" s="117"/>
      <c r="G159" s="26" t="s">
        <v>10</v>
      </c>
      <c r="H159" s="59"/>
      <c r="I159" s="170"/>
      <c r="J159" s="47"/>
      <c r="K159" s="48">
        <f>H159-J159</f>
        <v>0</v>
      </c>
    </row>
    <row r="160" spans="2:11" s="12" customFormat="1" ht="30" hidden="1" customHeight="1">
      <c r="B160" s="165"/>
      <c r="C160" s="151"/>
      <c r="D160" s="151"/>
      <c r="E160" s="136"/>
      <c r="F160" s="118"/>
      <c r="G160" s="26" t="s">
        <v>11</v>
      </c>
      <c r="H160" s="59">
        <v>0</v>
      </c>
      <c r="I160" s="171"/>
      <c r="J160" s="47"/>
      <c r="K160" s="48"/>
    </row>
    <row r="161" spans="2:11" s="11" customFormat="1" ht="21" hidden="1" customHeight="1">
      <c r="B161" s="163" t="s">
        <v>113</v>
      </c>
      <c r="C161" s="149" t="s">
        <v>112</v>
      </c>
      <c r="D161" s="149"/>
      <c r="E161" s="134" t="s">
        <v>131</v>
      </c>
      <c r="F161" s="116">
        <v>45291</v>
      </c>
      <c r="G161" s="25" t="s">
        <v>7</v>
      </c>
      <c r="H161" s="59">
        <f>H162+H163+H164+H165</f>
        <v>0</v>
      </c>
      <c r="I161" s="169" t="s">
        <v>126</v>
      </c>
      <c r="J161" s="45"/>
      <c r="K161" s="46"/>
    </row>
    <row r="162" spans="2:11" s="12" customFormat="1" ht="21" hidden="1" customHeight="1">
      <c r="B162" s="164"/>
      <c r="C162" s="150"/>
      <c r="D162" s="150"/>
      <c r="E162" s="135"/>
      <c r="F162" s="117"/>
      <c r="G162" s="26" t="s">
        <v>8</v>
      </c>
      <c r="H162" s="59"/>
      <c r="I162" s="170"/>
      <c r="J162" s="47"/>
      <c r="K162" s="48"/>
    </row>
    <row r="163" spans="2:11" s="12" customFormat="1" ht="21" hidden="1" customHeight="1">
      <c r="B163" s="164"/>
      <c r="C163" s="150"/>
      <c r="D163" s="150"/>
      <c r="E163" s="135"/>
      <c r="F163" s="117"/>
      <c r="G163" s="26" t="s">
        <v>9</v>
      </c>
      <c r="H163" s="59"/>
      <c r="I163" s="170"/>
      <c r="J163" s="47"/>
      <c r="K163" s="48"/>
    </row>
    <row r="164" spans="2:11" s="12" customFormat="1" ht="21" hidden="1" customHeight="1">
      <c r="B164" s="164"/>
      <c r="C164" s="150"/>
      <c r="D164" s="150"/>
      <c r="E164" s="135"/>
      <c r="F164" s="117"/>
      <c r="G164" s="26" t="s">
        <v>10</v>
      </c>
      <c r="H164" s="59"/>
      <c r="I164" s="170"/>
      <c r="J164" s="47"/>
      <c r="K164" s="48"/>
    </row>
    <row r="165" spans="2:11" s="12" customFormat="1" ht="30" hidden="1" customHeight="1">
      <c r="B165" s="165"/>
      <c r="C165" s="151"/>
      <c r="D165" s="151"/>
      <c r="E165" s="136"/>
      <c r="F165" s="118"/>
      <c r="G165" s="26" t="s">
        <v>11</v>
      </c>
      <c r="H165" s="59">
        <v>0</v>
      </c>
      <c r="I165" s="171"/>
      <c r="J165" s="47"/>
      <c r="K165" s="48"/>
    </row>
    <row r="166" spans="2:11" s="28" customFormat="1" ht="31.15" hidden="1" customHeight="1">
      <c r="B166" s="217" t="s">
        <v>123</v>
      </c>
      <c r="C166" s="143" t="s">
        <v>127</v>
      </c>
      <c r="D166" s="146"/>
      <c r="E166" s="113" t="s">
        <v>109</v>
      </c>
      <c r="F166" s="155">
        <v>44926</v>
      </c>
      <c r="G166" s="27" t="s">
        <v>7</v>
      </c>
      <c r="H166" s="60">
        <f>H167+H168+H169+H170</f>
        <v>0</v>
      </c>
      <c r="I166" s="173" t="s">
        <v>122</v>
      </c>
      <c r="J166" s="49"/>
      <c r="K166" s="50"/>
    </row>
    <row r="167" spans="2:11" s="30" customFormat="1" ht="31.15" hidden="1" customHeight="1">
      <c r="B167" s="218"/>
      <c r="C167" s="144"/>
      <c r="D167" s="147"/>
      <c r="E167" s="114"/>
      <c r="F167" s="156"/>
      <c r="G167" s="29" t="s">
        <v>8</v>
      </c>
      <c r="H167" s="60"/>
      <c r="I167" s="174"/>
      <c r="J167" s="51"/>
      <c r="K167" s="52"/>
    </row>
    <row r="168" spans="2:11" s="30" customFormat="1" ht="31.15" hidden="1" customHeight="1">
      <c r="B168" s="218"/>
      <c r="C168" s="144"/>
      <c r="D168" s="147"/>
      <c r="E168" s="114"/>
      <c r="F168" s="156"/>
      <c r="G168" s="29" t="s">
        <v>9</v>
      </c>
      <c r="H168" s="60"/>
      <c r="I168" s="174"/>
      <c r="J168" s="51"/>
      <c r="K168" s="52"/>
    </row>
    <row r="169" spans="2:11" s="30" customFormat="1" ht="31.15" hidden="1" customHeight="1">
      <c r="B169" s="218"/>
      <c r="C169" s="144"/>
      <c r="D169" s="147"/>
      <c r="E169" s="114"/>
      <c r="F169" s="156"/>
      <c r="G169" s="29" t="s">
        <v>10</v>
      </c>
      <c r="H169" s="60"/>
      <c r="I169" s="174"/>
      <c r="J169" s="51"/>
      <c r="K169" s="52"/>
    </row>
    <row r="170" spans="2:11" s="30" customFormat="1" ht="31.15" hidden="1" customHeight="1">
      <c r="B170" s="219"/>
      <c r="C170" s="145"/>
      <c r="D170" s="148"/>
      <c r="E170" s="115"/>
      <c r="F170" s="172"/>
      <c r="G170" s="29" t="s">
        <v>11</v>
      </c>
      <c r="H170" s="60">
        <v>0</v>
      </c>
      <c r="I170" s="175"/>
      <c r="J170" s="51"/>
      <c r="K170" s="52"/>
    </row>
    <row r="171" spans="2:11" s="83" customFormat="1" ht="30" customHeight="1">
      <c r="B171" s="140" t="s">
        <v>37</v>
      </c>
      <c r="C171" s="121" t="s">
        <v>135</v>
      </c>
      <c r="D171" s="240" t="s">
        <v>83</v>
      </c>
      <c r="E171" s="134" t="s">
        <v>131</v>
      </c>
      <c r="F171" s="116">
        <v>45291</v>
      </c>
      <c r="G171" s="61" t="s">
        <v>7</v>
      </c>
      <c r="H171" s="62">
        <f>H172+H173+H174+H175</f>
        <v>18578.900000000001</v>
      </c>
      <c r="I171" s="205"/>
      <c r="J171" s="81">
        <v>18578.900000000001</v>
      </c>
      <c r="K171" s="82">
        <f>H171-J171</f>
        <v>0</v>
      </c>
    </row>
    <row r="172" spans="2:11" s="84" customFormat="1" ht="30.75" customHeight="1">
      <c r="B172" s="141"/>
      <c r="C172" s="122"/>
      <c r="D172" s="241"/>
      <c r="E172" s="135"/>
      <c r="F172" s="117"/>
      <c r="G172" s="63" t="s">
        <v>8</v>
      </c>
      <c r="H172" s="62">
        <f>H177+H187</f>
        <v>11291.3</v>
      </c>
      <c r="I172" s="206"/>
      <c r="J172" s="109">
        <v>12012</v>
      </c>
      <c r="K172" s="82">
        <f t="shared" ref="K172:K173" si="0">H172-J172</f>
        <v>-720.70000000000073</v>
      </c>
    </row>
    <row r="173" spans="2:11" s="84" customFormat="1" ht="30" customHeight="1">
      <c r="B173" s="141"/>
      <c r="C173" s="122"/>
      <c r="D173" s="241"/>
      <c r="E173" s="135"/>
      <c r="F173" s="117"/>
      <c r="G173" s="63" t="s">
        <v>9</v>
      </c>
      <c r="H173" s="62">
        <f>H178+H188</f>
        <v>7287.6</v>
      </c>
      <c r="I173" s="206"/>
      <c r="J173" s="109">
        <v>6566.9</v>
      </c>
      <c r="K173" s="82">
        <f t="shared" si="0"/>
        <v>720.70000000000073</v>
      </c>
    </row>
    <row r="174" spans="2:11" s="84" customFormat="1" ht="27.75" customHeight="1">
      <c r="B174" s="141"/>
      <c r="C174" s="122"/>
      <c r="D174" s="241"/>
      <c r="E174" s="135"/>
      <c r="F174" s="117"/>
      <c r="G174" s="63" t="s">
        <v>10</v>
      </c>
      <c r="H174" s="62">
        <f>H179+H189</f>
        <v>0</v>
      </c>
      <c r="I174" s="206"/>
      <c r="J174" s="85"/>
      <c r="K174" s="86"/>
    </row>
    <row r="175" spans="2:11" s="84" customFormat="1" ht="36" customHeight="1">
      <c r="B175" s="142"/>
      <c r="C175" s="123"/>
      <c r="D175" s="242"/>
      <c r="E175" s="136"/>
      <c r="F175" s="118"/>
      <c r="G175" s="63" t="s">
        <v>11</v>
      </c>
      <c r="H175" s="62">
        <f>H180+H190</f>
        <v>0</v>
      </c>
      <c r="I175" s="207"/>
      <c r="J175" s="85"/>
      <c r="K175" s="86"/>
    </row>
    <row r="176" spans="2:11" s="14" customFormat="1" ht="37.5" customHeight="1">
      <c r="B176" s="124" t="s">
        <v>38</v>
      </c>
      <c r="C176" s="127" t="s">
        <v>147</v>
      </c>
      <c r="D176" s="127" t="s">
        <v>83</v>
      </c>
      <c r="E176" s="127"/>
      <c r="F176" s="130"/>
      <c r="G176" s="16" t="s">
        <v>7</v>
      </c>
      <c r="H176" s="56">
        <f>H177+H178+H179+H180</f>
        <v>12171.9</v>
      </c>
      <c r="I176" s="137" t="s">
        <v>174</v>
      </c>
      <c r="J176" s="68"/>
      <c r="K176" s="37"/>
    </row>
    <row r="177" spans="2:11" s="15" customFormat="1" ht="42.75" customHeight="1">
      <c r="B177" s="125"/>
      <c r="C177" s="128"/>
      <c r="D177" s="128"/>
      <c r="E177" s="128"/>
      <c r="F177" s="131"/>
      <c r="G177" s="17" t="s">
        <v>8</v>
      </c>
      <c r="H177" s="56">
        <f>H182</f>
        <v>11291.3</v>
      </c>
      <c r="I177" s="138"/>
      <c r="J177" s="38"/>
      <c r="K177" s="39"/>
    </row>
    <row r="178" spans="2:11" s="15" customFormat="1" ht="36" customHeight="1">
      <c r="B178" s="125"/>
      <c r="C178" s="128"/>
      <c r="D178" s="128"/>
      <c r="E178" s="128"/>
      <c r="F178" s="131"/>
      <c r="G178" s="17" t="s">
        <v>9</v>
      </c>
      <c r="H178" s="56">
        <f>H183</f>
        <v>880.6</v>
      </c>
      <c r="I178" s="138"/>
      <c r="J178" s="38"/>
      <c r="K178" s="39"/>
    </row>
    <row r="179" spans="2:11" s="15" customFormat="1" ht="31.5" customHeight="1">
      <c r="B179" s="125"/>
      <c r="C179" s="128"/>
      <c r="D179" s="128"/>
      <c r="E179" s="128"/>
      <c r="F179" s="131"/>
      <c r="G179" s="17" t="s">
        <v>10</v>
      </c>
      <c r="H179" s="56">
        <f>H184</f>
        <v>0</v>
      </c>
      <c r="I179" s="138"/>
      <c r="J179" s="38"/>
      <c r="K179" s="39"/>
    </row>
    <row r="180" spans="2:11" s="15" customFormat="1" ht="36.75" customHeight="1">
      <c r="B180" s="126"/>
      <c r="C180" s="129"/>
      <c r="D180" s="129"/>
      <c r="E180" s="129"/>
      <c r="F180" s="132"/>
      <c r="G180" s="17" t="s">
        <v>11</v>
      </c>
      <c r="H180" s="56">
        <v>0</v>
      </c>
      <c r="I180" s="139"/>
      <c r="J180" s="38"/>
      <c r="K180" s="39"/>
    </row>
    <row r="181" spans="2:11" ht="46.5" customHeight="1">
      <c r="B181" s="119" t="s">
        <v>79</v>
      </c>
      <c r="C181" s="134" t="s">
        <v>98</v>
      </c>
      <c r="D181" s="134"/>
      <c r="E181" s="134"/>
      <c r="F181" s="211"/>
      <c r="G181" s="24" t="s">
        <v>7</v>
      </c>
      <c r="H181" s="54">
        <f>H182+H183+H184+H185</f>
        <v>12171.9</v>
      </c>
      <c r="I181" s="113" t="s">
        <v>175</v>
      </c>
    </row>
    <row r="182" spans="2:11" ht="46.5" customHeight="1">
      <c r="B182" s="120"/>
      <c r="C182" s="135"/>
      <c r="D182" s="135"/>
      <c r="E182" s="135"/>
      <c r="F182" s="212"/>
      <c r="G182" s="6" t="s">
        <v>8</v>
      </c>
      <c r="H182" s="54">
        <v>11291.3</v>
      </c>
      <c r="I182" s="114"/>
    </row>
    <row r="183" spans="2:11" ht="36.75" customHeight="1">
      <c r="B183" s="120"/>
      <c r="C183" s="135"/>
      <c r="D183" s="135"/>
      <c r="E183" s="135"/>
      <c r="F183" s="212"/>
      <c r="G183" s="6" t="s">
        <v>9</v>
      </c>
      <c r="H183" s="54">
        <v>880.6</v>
      </c>
      <c r="I183" s="114"/>
    </row>
    <row r="184" spans="2:11" ht="44.25" customHeight="1">
      <c r="B184" s="87"/>
      <c r="C184" s="135"/>
      <c r="D184" s="92"/>
      <c r="E184" s="92"/>
      <c r="F184" s="93"/>
      <c r="G184" s="6" t="s">
        <v>10</v>
      </c>
      <c r="H184" s="54">
        <v>0</v>
      </c>
      <c r="I184" s="114"/>
    </row>
    <row r="185" spans="2:11" ht="45" customHeight="1">
      <c r="B185" s="87"/>
      <c r="C185" s="136"/>
      <c r="D185" s="92"/>
      <c r="E185" s="92"/>
      <c r="F185" s="93"/>
      <c r="G185" s="6" t="s">
        <v>11</v>
      </c>
      <c r="H185" s="54">
        <v>0</v>
      </c>
      <c r="I185" s="115"/>
    </row>
    <row r="186" spans="2:11" s="14" customFormat="1" ht="31.15" customHeight="1">
      <c r="B186" s="124" t="s">
        <v>71</v>
      </c>
      <c r="C186" s="127" t="s">
        <v>148</v>
      </c>
      <c r="D186" s="127" t="s">
        <v>83</v>
      </c>
      <c r="E186" s="127"/>
      <c r="F186" s="130"/>
      <c r="G186" s="16" t="s">
        <v>7</v>
      </c>
      <c r="H186" s="56">
        <f>H187+H188+H189+H190</f>
        <v>6407</v>
      </c>
      <c r="I186" s="137" t="s">
        <v>72</v>
      </c>
      <c r="J186" s="68"/>
      <c r="K186" s="37"/>
    </row>
    <row r="187" spans="2:11" s="15" customFormat="1" ht="31.15" customHeight="1">
      <c r="B187" s="125"/>
      <c r="C187" s="128"/>
      <c r="D187" s="128"/>
      <c r="E187" s="128"/>
      <c r="F187" s="131"/>
      <c r="G187" s="17" t="s">
        <v>8</v>
      </c>
      <c r="H187" s="56">
        <v>0</v>
      </c>
      <c r="I187" s="138"/>
      <c r="J187" s="38"/>
      <c r="K187" s="39"/>
    </row>
    <row r="188" spans="2:11" s="15" customFormat="1" ht="31.15" customHeight="1">
      <c r="B188" s="125"/>
      <c r="C188" s="128"/>
      <c r="D188" s="128"/>
      <c r="E188" s="128"/>
      <c r="F188" s="131"/>
      <c r="G188" s="17" t="s">
        <v>9</v>
      </c>
      <c r="H188" s="110">
        <f>H193</f>
        <v>6407</v>
      </c>
      <c r="I188" s="138"/>
      <c r="J188" s="38"/>
      <c r="K188" s="39"/>
    </row>
    <row r="189" spans="2:11" s="15" customFormat="1" ht="31.15" customHeight="1">
      <c r="B189" s="125"/>
      <c r="C189" s="128"/>
      <c r="D189" s="128"/>
      <c r="E189" s="128"/>
      <c r="F189" s="131"/>
      <c r="G189" s="17" t="s">
        <v>10</v>
      </c>
      <c r="H189" s="56">
        <v>0</v>
      </c>
      <c r="I189" s="138"/>
      <c r="J189" s="38"/>
      <c r="K189" s="39"/>
    </row>
    <row r="190" spans="2:11" s="15" customFormat="1" ht="31.15" customHeight="1">
      <c r="B190" s="126"/>
      <c r="C190" s="129"/>
      <c r="D190" s="129"/>
      <c r="E190" s="129"/>
      <c r="F190" s="132"/>
      <c r="G190" s="17" t="s">
        <v>11</v>
      </c>
      <c r="H190" s="56">
        <v>0</v>
      </c>
      <c r="I190" s="139"/>
      <c r="J190" s="38"/>
      <c r="K190" s="39"/>
    </row>
    <row r="191" spans="2:11" s="5" customFormat="1" ht="33" customHeight="1">
      <c r="B191" s="119" t="s">
        <v>56</v>
      </c>
      <c r="C191" s="134" t="s">
        <v>73</v>
      </c>
      <c r="D191" s="134" t="s">
        <v>83</v>
      </c>
      <c r="E191" s="134"/>
      <c r="F191" s="211"/>
      <c r="G191" s="24" t="s">
        <v>7</v>
      </c>
      <c r="H191" s="54">
        <f>H192+H193+H194+H195</f>
        <v>6407</v>
      </c>
      <c r="I191" s="157" t="s">
        <v>176</v>
      </c>
      <c r="J191" s="33"/>
      <c r="K191" s="34"/>
    </row>
    <row r="192" spans="2:11" ht="32.25" customHeight="1">
      <c r="B192" s="120"/>
      <c r="C192" s="135"/>
      <c r="D192" s="135"/>
      <c r="E192" s="135"/>
      <c r="F192" s="212"/>
      <c r="G192" s="6" t="s">
        <v>8</v>
      </c>
      <c r="H192" s="54">
        <v>0</v>
      </c>
      <c r="I192" s="158"/>
    </row>
    <row r="193" spans="2:11" ht="33" customHeight="1">
      <c r="B193" s="120"/>
      <c r="C193" s="135"/>
      <c r="D193" s="135"/>
      <c r="E193" s="135"/>
      <c r="F193" s="212"/>
      <c r="G193" s="6" t="s">
        <v>9</v>
      </c>
      <c r="H193" s="54">
        <f>6646-239</f>
        <v>6407</v>
      </c>
      <c r="I193" s="158"/>
    </row>
    <row r="194" spans="2:11" ht="30.75" customHeight="1">
      <c r="B194" s="120"/>
      <c r="C194" s="135"/>
      <c r="D194" s="135"/>
      <c r="E194" s="135"/>
      <c r="F194" s="212"/>
      <c r="G194" s="6" t="s">
        <v>10</v>
      </c>
      <c r="H194" s="54">
        <v>0</v>
      </c>
      <c r="I194" s="158"/>
    </row>
    <row r="195" spans="2:11" ht="30" customHeight="1">
      <c r="B195" s="133"/>
      <c r="C195" s="136"/>
      <c r="D195" s="136"/>
      <c r="E195" s="136"/>
      <c r="F195" s="213"/>
      <c r="G195" s="6" t="s">
        <v>11</v>
      </c>
      <c r="H195" s="54">
        <v>0</v>
      </c>
      <c r="I195" s="159"/>
    </row>
    <row r="196" spans="2:11" s="8" customFormat="1" ht="31.5" customHeight="1">
      <c r="B196" s="140" t="s">
        <v>39</v>
      </c>
      <c r="C196" s="121" t="s">
        <v>84</v>
      </c>
      <c r="D196" s="121"/>
      <c r="E196" s="134" t="s">
        <v>131</v>
      </c>
      <c r="F196" s="116">
        <v>45291</v>
      </c>
      <c r="G196" s="61" t="s">
        <v>7</v>
      </c>
      <c r="H196" s="111">
        <f>H197+H198+H199+H200</f>
        <v>1657.2</v>
      </c>
      <c r="I196" s="121" t="s">
        <v>91</v>
      </c>
      <c r="J196" s="95">
        <v>1657.2</v>
      </c>
      <c r="K196" s="23">
        <f>J196-H196</f>
        <v>0</v>
      </c>
    </row>
    <row r="197" spans="2:11" s="8" customFormat="1" ht="31.5" customHeight="1">
      <c r="B197" s="141"/>
      <c r="C197" s="122"/>
      <c r="D197" s="122"/>
      <c r="E197" s="135"/>
      <c r="F197" s="117"/>
      <c r="G197" s="61" t="s">
        <v>8</v>
      </c>
      <c r="H197" s="111">
        <f>H202+H207</f>
        <v>0</v>
      </c>
      <c r="I197" s="122"/>
      <c r="J197" s="95"/>
      <c r="K197" s="23"/>
    </row>
    <row r="198" spans="2:11" s="10" customFormat="1" ht="24.75" customHeight="1">
      <c r="B198" s="141"/>
      <c r="C198" s="122"/>
      <c r="D198" s="122"/>
      <c r="E198" s="135"/>
      <c r="F198" s="117"/>
      <c r="G198" s="63" t="s">
        <v>9</v>
      </c>
      <c r="H198" s="111">
        <f t="shared" ref="H198:H199" si="1">H203+H208</f>
        <v>0</v>
      </c>
      <c r="I198" s="122"/>
      <c r="J198" s="36"/>
      <c r="K198" s="22"/>
    </row>
    <row r="199" spans="2:11" s="10" customFormat="1" ht="27.75" customHeight="1">
      <c r="B199" s="141"/>
      <c r="C199" s="122"/>
      <c r="D199" s="122"/>
      <c r="E199" s="135"/>
      <c r="F199" s="117"/>
      <c r="G199" s="63" t="s">
        <v>10</v>
      </c>
      <c r="H199" s="111">
        <f t="shared" si="1"/>
        <v>1657.2</v>
      </c>
      <c r="I199" s="122"/>
      <c r="J199" s="36">
        <v>1657.2</v>
      </c>
      <c r="K199" s="22">
        <f>J199-H199</f>
        <v>0</v>
      </c>
    </row>
    <row r="200" spans="2:11" s="10" customFormat="1" ht="31.5">
      <c r="B200" s="142"/>
      <c r="C200" s="123"/>
      <c r="D200" s="123"/>
      <c r="E200" s="136"/>
      <c r="F200" s="118"/>
      <c r="G200" s="61" t="s">
        <v>11</v>
      </c>
      <c r="H200" s="111">
        <f>H205+H210</f>
        <v>0</v>
      </c>
      <c r="I200" s="123"/>
      <c r="J200" s="36"/>
      <c r="K200" s="22"/>
    </row>
    <row r="201" spans="2:11" s="5" customFormat="1" ht="20.25" hidden="1" customHeight="1">
      <c r="B201" s="119" t="s">
        <v>54</v>
      </c>
      <c r="C201" s="208" t="s">
        <v>92</v>
      </c>
      <c r="D201" s="134"/>
      <c r="E201" s="134" t="s">
        <v>131</v>
      </c>
      <c r="F201" s="116">
        <v>45291</v>
      </c>
      <c r="G201" s="24" t="s">
        <v>7</v>
      </c>
      <c r="H201" s="54">
        <f>H202+H203+H204+H205</f>
        <v>0</v>
      </c>
      <c r="I201" s="166" t="s">
        <v>143</v>
      </c>
      <c r="J201" s="33"/>
      <c r="K201" s="34"/>
    </row>
    <row r="202" spans="2:11" ht="21" hidden="1" customHeight="1">
      <c r="B202" s="120"/>
      <c r="C202" s="209"/>
      <c r="D202" s="135"/>
      <c r="E202" s="135"/>
      <c r="F202" s="117"/>
      <c r="G202" s="6" t="s">
        <v>8</v>
      </c>
      <c r="H202" s="54">
        <v>0</v>
      </c>
      <c r="I202" s="167"/>
    </row>
    <row r="203" spans="2:11" ht="26.25" hidden="1" customHeight="1">
      <c r="B203" s="120"/>
      <c r="C203" s="209"/>
      <c r="D203" s="135"/>
      <c r="E203" s="135"/>
      <c r="F203" s="117"/>
      <c r="G203" s="6" t="s">
        <v>9</v>
      </c>
      <c r="H203" s="54">
        <v>0</v>
      </c>
      <c r="I203" s="167"/>
    </row>
    <row r="204" spans="2:11" ht="26.25" hidden="1" customHeight="1">
      <c r="B204" s="120"/>
      <c r="C204" s="209"/>
      <c r="D204" s="135"/>
      <c r="E204" s="135"/>
      <c r="F204" s="117"/>
      <c r="G204" s="6" t="s">
        <v>10</v>
      </c>
      <c r="H204" s="54">
        <v>0</v>
      </c>
      <c r="I204" s="167"/>
    </row>
    <row r="205" spans="2:11" ht="38.25" hidden="1" customHeight="1">
      <c r="B205" s="133"/>
      <c r="C205" s="210"/>
      <c r="D205" s="136"/>
      <c r="E205" s="136"/>
      <c r="F205" s="118"/>
      <c r="G205" s="6" t="s">
        <v>11</v>
      </c>
      <c r="H205" s="54">
        <v>0</v>
      </c>
      <c r="I205" s="168"/>
    </row>
    <row r="206" spans="2:11" s="5" customFormat="1" ht="28.5" customHeight="1">
      <c r="B206" s="119" t="s">
        <v>54</v>
      </c>
      <c r="C206" s="208" t="s">
        <v>93</v>
      </c>
      <c r="D206" s="134"/>
      <c r="E206" s="134" t="s">
        <v>131</v>
      </c>
      <c r="F206" s="116">
        <v>45291</v>
      </c>
      <c r="G206" s="24" t="s">
        <v>7</v>
      </c>
      <c r="H206" s="54">
        <f>H207+H208+H209+H210</f>
        <v>1657.2</v>
      </c>
      <c r="I206" s="160" t="s">
        <v>159</v>
      </c>
      <c r="J206" s="33"/>
      <c r="K206" s="34"/>
    </row>
    <row r="207" spans="2:11" ht="27" customHeight="1">
      <c r="B207" s="120"/>
      <c r="C207" s="209"/>
      <c r="D207" s="135"/>
      <c r="E207" s="135"/>
      <c r="F207" s="117"/>
      <c r="G207" s="6" t="s">
        <v>8</v>
      </c>
      <c r="H207" s="54">
        <v>0</v>
      </c>
      <c r="I207" s="161"/>
    </row>
    <row r="208" spans="2:11" ht="23.25" customHeight="1">
      <c r="B208" s="120"/>
      <c r="C208" s="209"/>
      <c r="D208" s="135"/>
      <c r="E208" s="135"/>
      <c r="F208" s="117"/>
      <c r="G208" s="6" t="s">
        <v>9</v>
      </c>
      <c r="H208" s="54">
        <v>0</v>
      </c>
      <c r="I208" s="161"/>
    </row>
    <row r="209" spans="2:11" ht="22.5" customHeight="1">
      <c r="B209" s="120"/>
      <c r="C209" s="209"/>
      <c r="D209" s="135"/>
      <c r="E209" s="135"/>
      <c r="F209" s="117"/>
      <c r="G209" s="6" t="s">
        <v>10</v>
      </c>
      <c r="H209" s="54">
        <v>1657.2</v>
      </c>
      <c r="I209" s="161"/>
      <c r="J209" s="89"/>
    </row>
    <row r="210" spans="2:11" ht="37.5" customHeight="1">
      <c r="B210" s="133"/>
      <c r="C210" s="210"/>
      <c r="D210" s="136"/>
      <c r="E210" s="136"/>
      <c r="F210" s="118"/>
      <c r="G210" s="6" t="s">
        <v>11</v>
      </c>
      <c r="H210" s="54">
        <v>0</v>
      </c>
      <c r="I210" s="162"/>
    </row>
    <row r="211" spans="2:11" s="83" customFormat="1" ht="30" customHeight="1">
      <c r="B211" s="140" t="s">
        <v>88</v>
      </c>
      <c r="C211" s="214" t="s">
        <v>74</v>
      </c>
      <c r="D211" s="121" t="s">
        <v>82</v>
      </c>
      <c r="E211" s="134" t="s">
        <v>131</v>
      </c>
      <c r="F211" s="116">
        <v>45291</v>
      </c>
      <c r="G211" s="61" t="s">
        <v>7</v>
      </c>
      <c r="H211" s="62">
        <f>H212+H213+H214+H215</f>
        <v>31370.804000000004</v>
      </c>
      <c r="I211" s="205"/>
      <c r="J211" s="81">
        <f>J213+J214</f>
        <v>31370.799999999999</v>
      </c>
      <c r="K211" s="82">
        <f>J211-H211</f>
        <v>-4.0000000044528861E-3</v>
      </c>
    </row>
    <row r="212" spans="2:11" s="10" customFormat="1" ht="30" customHeight="1">
      <c r="B212" s="141"/>
      <c r="C212" s="215"/>
      <c r="D212" s="122"/>
      <c r="E212" s="135"/>
      <c r="F212" s="117"/>
      <c r="G212" s="63" t="s">
        <v>8</v>
      </c>
      <c r="H212" s="62">
        <v>0</v>
      </c>
      <c r="I212" s="206"/>
      <c r="J212" s="36"/>
      <c r="K212" s="22"/>
    </row>
    <row r="213" spans="2:11" s="10" customFormat="1" ht="30" customHeight="1">
      <c r="B213" s="141"/>
      <c r="C213" s="215"/>
      <c r="D213" s="122"/>
      <c r="E213" s="135"/>
      <c r="F213" s="117"/>
      <c r="G213" s="63" t="s">
        <v>9</v>
      </c>
      <c r="H213" s="62">
        <f>H218+H223+H228+H233+H238+H243+H248</f>
        <v>5595.2</v>
      </c>
      <c r="I213" s="206"/>
      <c r="J213" s="112">
        <v>5595.2</v>
      </c>
      <c r="K213" s="23">
        <f>J213-H213</f>
        <v>0</v>
      </c>
    </row>
    <row r="214" spans="2:11" s="10" customFormat="1" ht="30" customHeight="1">
      <c r="B214" s="141"/>
      <c r="C214" s="215"/>
      <c r="D214" s="122"/>
      <c r="E214" s="135"/>
      <c r="F214" s="117"/>
      <c r="G214" s="63" t="s">
        <v>10</v>
      </c>
      <c r="H214" s="62">
        <f>H219+H224+H229+H234+H239+H244+H249+H254</f>
        <v>25775.604000000003</v>
      </c>
      <c r="I214" s="206"/>
      <c r="J214" s="23">
        <v>25775.599999999999</v>
      </c>
      <c r="K214" s="23">
        <f>J214-H214</f>
        <v>-4.0000000044528861E-3</v>
      </c>
    </row>
    <row r="215" spans="2:11" s="10" customFormat="1" ht="50.25" customHeight="1">
      <c r="B215" s="142"/>
      <c r="C215" s="216"/>
      <c r="D215" s="123"/>
      <c r="E215" s="136"/>
      <c r="F215" s="118"/>
      <c r="G215" s="63" t="s">
        <v>11</v>
      </c>
      <c r="H215" s="62">
        <v>0</v>
      </c>
      <c r="I215" s="207"/>
      <c r="J215" s="36"/>
      <c r="K215" s="22"/>
    </row>
    <row r="216" spans="2:11" s="5" customFormat="1" ht="20.25" customHeight="1">
      <c r="B216" s="119" t="s">
        <v>90</v>
      </c>
      <c r="C216" s="176" t="s">
        <v>157</v>
      </c>
      <c r="D216" s="134"/>
      <c r="E216" s="134" t="s">
        <v>131</v>
      </c>
      <c r="F216" s="116">
        <v>45291</v>
      </c>
      <c r="G216" s="24" t="s">
        <v>7</v>
      </c>
      <c r="H216" s="54">
        <f>H217+H218+H219+H220</f>
        <v>1927.204</v>
      </c>
      <c r="I216" s="160" t="s">
        <v>60</v>
      </c>
      <c r="J216" s="33"/>
      <c r="K216" s="34"/>
    </row>
    <row r="217" spans="2:11" ht="21" customHeight="1">
      <c r="B217" s="120"/>
      <c r="C217" s="177"/>
      <c r="D217" s="135"/>
      <c r="E217" s="135"/>
      <c r="F217" s="117"/>
      <c r="G217" s="6" t="s">
        <v>8</v>
      </c>
      <c r="H217" s="54">
        <v>0</v>
      </c>
      <c r="I217" s="161"/>
    </row>
    <row r="218" spans="2:11" ht="21.75" customHeight="1">
      <c r="B218" s="120"/>
      <c r="C218" s="177"/>
      <c r="D218" s="135"/>
      <c r="E218" s="135"/>
      <c r="F218" s="117"/>
      <c r="G218" s="6" t="s">
        <v>9</v>
      </c>
      <c r="H218" s="54">
        <v>133.19999999999999</v>
      </c>
      <c r="I218" s="161"/>
    </row>
    <row r="219" spans="2:11" ht="21" customHeight="1">
      <c r="B219" s="120"/>
      <c r="C219" s="177"/>
      <c r="D219" s="135"/>
      <c r="E219" s="135"/>
      <c r="F219" s="117"/>
      <c r="G219" s="6" t="s">
        <v>10</v>
      </c>
      <c r="H219" s="54">
        <f>1794.004</f>
        <v>1794.0039999999999</v>
      </c>
      <c r="I219" s="161"/>
    </row>
    <row r="220" spans="2:11" ht="35.25" customHeight="1">
      <c r="B220" s="133"/>
      <c r="C220" s="178"/>
      <c r="D220" s="136"/>
      <c r="E220" s="136"/>
      <c r="F220" s="118"/>
      <c r="G220" s="6" t="s">
        <v>11</v>
      </c>
      <c r="H220" s="54">
        <v>0</v>
      </c>
      <c r="I220" s="162"/>
    </row>
    <row r="221" spans="2:11" s="19" customFormat="1" ht="20.25" customHeight="1">
      <c r="B221" s="153" t="s">
        <v>89</v>
      </c>
      <c r="C221" s="180" t="s">
        <v>55</v>
      </c>
      <c r="D221" s="113"/>
      <c r="E221" s="113" t="s">
        <v>131</v>
      </c>
      <c r="F221" s="155">
        <v>45291</v>
      </c>
      <c r="G221" s="18" t="s">
        <v>7</v>
      </c>
      <c r="H221" s="88">
        <f>H222+H223+H224+H225</f>
        <v>22278.600000000002</v>
      </c>
      <c r="I221" s="157" t="s">
        <v>59</v>
      </c>
      <c r="J221" s="41"/>
      <c r="K221" s="42"/>
    </row>
    <row r="222" spans="2:11" s="21" customFormat="1" ht="21" customHeight="1">
      <c r="B222" s="154"/>
      <c r="C222" s="181"/>
      <c r="D222" s="114"/>
      <c r="E222" s="114"/>
      <c r="F222" s="156"/>
      <c r="G222" s="20" t="s">
        <v>8</v>
      </c>
      <c r="H222" s="88">
        <v>0</v>
      </c>
      <c r="I222" s="158"/>
      <c r="J222" s="43"/>
      <c r="K222" s="44"/>
    </row>
    <row r="223" spans="2:11" s="21" customFormat="1" ht="21.75" customHeight="1">
      <c r="B223" s="154"/>
      <c r="C223" s="181"/>
      <c r="D223" s="114"/>
      <c r="E223" s="114"/>
      <c r="F223" s="156"/>
      <c r="G223" s="20" t="s">
        <v>9</v>
      </c>
      <c r="H223" s="88">
        <v>1598.4</v>
      </c>
      <c r="I223" s="158"/>
      <c r="J223" s="43"/>
      <c r="K223" s="44"/>
    </row>
    <row r="224" spans="2:11" s="21" customFormat="1" ht="21" customHeight="1">
      <c r="B224" s="154"/>
      <c r="C224" s="181"/>
      <c r="D224" s="114"/>
      <c r="E224" s="114"/>
      <c r="F224" s="156"/>
      <c r="G224" s="20" t="s">
        <v>10</v>
      </c>
      <c r="H224" s="88">
        <v>20680.2</v>
      </c>
      <c r="I224" s="158"/>
      <c r="J224" s="43">
        <f>H224+H229</f>
        <v>23587.100000000002</v>
      </c>
      <c r="K224" s="44"/>
    </row>
    <row r="225" spans="2:11" s="21" customFormat="1" ht="30.75" customHeight="1">
      <c r="B225" s="179"/>
      <c r="C225" s="182"/>
      <c r="D225" s="115"/>
      <c r="E225" s="115"/>
      <c r="F225" s="172"/>
      <c r="G225" s="20" t="s">
        <v>11</v>
      </c>
      <c r="H225" s="88">
        <v>0</v>
      </c>
      <c r="I225" s="159"/>
      <c r="J225" s="43"/>
      <c r="K225" s="44"/>
    </row>
    <row r="226" spans="2:11" s="19" customFormat="1" ht="20.25" customHeight="1">
      <c r="B226" s="153" t="s">
        <v>94</v>
      </c>
      <c r="C226" s="180" t="s">
        <v>75</v>
      </c>
      <c r="D226" s="113"/>
      <c r="E226" s="113" t="s">
        <v>131</v>
      </c>
      <c r="F226" s="155">
        <v>45291</v>
      </c>
      <c r="G226" s="18" t="s">
        <v>7</v>
      </c>
      <c r="H226" s="88">
        <f>H227+H228+H229+H230</f>
        <v>3108.9</v>
      </c>
      <c r="I226" s="157" t="s">
        <v>58</v>
      </c>
      <c r="J226" s="41"/>
      <c r="K226" s="42"/>
    </row>
    <row r="227" spans="2:11" s="21" customFormat="1" ht="21" customHeight="1">
      <c r="B227" s="154"/>
      <c r="C227" s="181"/>
      <c r="D227" s="114"/>
      <c r="E227" s="114"/>
      <c r="F227" s="156"/>
      <c r="G227" s="20" t="s">
        <v>8</v>
      </c>
      <c r="H227" s="88">
        <v>0</v>
      </c>
      <c r="I227" s="158"/>
      <c r="J227" s="43"/>
      <c r="K227" s="44"/>
    </row>
    <row r="228" spans="2:11" s="21" customFormat="1" ht="21.75" customHeight="1">
      <c r="B228" s="154"/>
      <c r="C228" s="181"/>
      <c r="D228" s="114"/>
      <c r="E228" s="114"/>
      <c r="F228" s="156"/>
      <c r="G228" s="20" t="s">
        <v>9</v>
      </c>
      <c r="H228" s="88">
        <v>202</v>
      </c>
      <c r="I228" s="158"/>
      <c r="J228" s="43"/>
      <c r="K228" s="44"/>
    </row>
    <row r="229" spans="2:11" s="21" customFormat="1" ht="21" customHeight="1">
      <c r="B229" s="154"/>
      <c r="C229" s="181"/>
      <c r="D229" s="114"/>
      <c r="E229" s="114"/>
      <c r="F229" s="156"/>
      <c r="G229" s="20" t="s">
        <v>10</v>
      </c>
      <c r="H229" s="88">
        <v>2906.9</v>
      </c>
      <c r="I229" s="158"/>
      <c r="J229" s="43"/>
      <c r="K229" s="44"/>
    </row>
    <row r="230" spans="2:11" s="21" customFormat="1" ht="30.75" customHeight="1">
      <c r="B230" s="179"/>
      <c r="C230" s="182"/>
      <c r="D230" s="115"/>
      <c r="E230" s="115"/>
      <c r="F230" s="172"/>
      <c r="G230" s="20" t="s">
        <v>11</v>
      </c>
      <c r="H230" s="88">
        <v>0</v>
      </c>
      <c r="I230" s="159"/>
      <c r="J230" s="43"/>
      <c r="K230" s="44"/>
    </row>
    <row r="231" spans="2:11" s="5" customFormat="1" ht="20.25" customHeight="1">
      <c r="B231" s="119" t="s">
        <v>95</v>
      </c>
      <c r="C231" s="176" t="s">
        <v>76</v>
      </c>
      <c r="D231" s="134"/>
      <c r="E231" s="134" t="s">
        <v>131</v>
      </c>
      <c r="F231" s="116">
        <v>45291</v>
      </c>
      <c r="G231" s="24" t="s">
        <v>7</v>
      </c>
      <c r="H231" s="54">
        <f>H232+H233+H234+H235</f>
        <v>1594.3</v>
      </c>
      <c r="I231" s="160" t="s">
        <v>57</v>
      </c>
      <c r="J231" s="33"/>
      <c r="K231" s="34"/>
    </row>
    <row r="232" spans="2:11" ht="21" customHeight="1">
      <c r="B232" s="120"/>
      <c r="C232" s="177"/>
      <c r="D232" s="135"/>
      <c r="E232" s="135"/>
      <c r="F232" s="117"/>
      <c r="G232" s="6" t="s">
        <v>8</v>
      </c>
      <c r="H232" s="54">
        <v>0</v>
      </c>
      <c r="I232" s="161"/>
    </row>
    <row r="233" spans="2:11" ht="21.75" customHeight="1">
      <c r="B233" s="120"/>
      <c r="C233" s="177"/>
      <c r="D233" s="135"/>
      <c r="E233" s="135"/>
      <c r="F233" s="117"/>
      <c r="G233" s="6" t="s">
        <v>9</v>
      </c>
      <c r="H233" s="54">
        <v>1594.3</v>
      </c>
      <c r="I233" s="161"/>
    </row>
    <row r="234" spans="2:11" ht="21" customHeight="1">
      <c r="B234" s="120"/>
      <c r="C234" s="177"/>
      <c r="D234" s="135"/>
      <c r="E234" s="135"/>
      <c r="F234" s="117"/>
      <c r="G234" s="6" t="s">
        <v>10</v>
      </c>
      <c r="H234" s="54">
        <v>0</v>
      </c>
      <c r="I234" s="161"/>
    </row>
    <row r="235" spans="2:11" ht="30.75" customHeight="1">
      <c r="B235" s="133"/>
      <c r="C235" s="178"/>
      <c r="D235" s="136"/>
      <c r="E235" s="136"/>
      <c r="F235" s="118"/>
      <c r="G235" s="6" t="s">
        <v>11</v>
      </c>
      <c r="H235" s="54">
        <v>0</v>
      </c>
      <c r="I235" s="162"/>
    </row>
    <row r="236" spans="2:11" s="5" customFormat="1" ht="20.25" customHeight="1">
      <c r="B236" s="119" t="s">
        <v>96</v>
      </c>
      <c r="C236" s="176" t="s">
        <v>77</v>
      </c>
      <c r="D236" s="134"/>
      <c r="E236" s="134" t="s">
        <v>131</v>
      </c>
      <c r="F236" s="116">
        <v>45291</v>
      </c>
      <c r="G236" s="24" t="s">
        <v>7</v>
      </c>
      <c r="H236" s="54">
        <f>H237+H238+H239+H240</f>
        <v>1764.4</v>
      </c>
      <c r="I236" s="160" t="s">
        <v>61</v>
      </c>
      <c r="J236" s="33"/>
      <c r="K236" s="34"/>
    </row>
    <row r="237" spans="2:11" ht="21" customHeight="1">
      <c r="B237" s="120"/>
      <c r="C237" s="177"/>
      <c r="D237" s="135"/>
      <c r="E237" s="135"/>
      <c r="F237" s="117"/>
      <c r="G237" s="6" t="s">
        <v>8</v>
      </c>
      <c r="H237" s="54">
        <v>0</v>
      </c>
      <c r="I237" s="161"/>
    </row>
    <row r="238" spans="2:11" ht="29.25" customHeight="1">
      <c r="B238" s="120"/>
      <c r="C238" s="177"/>
      <c r="D238" s="135"/>
      <c r="E238" s="135"/>
      <c r="F238" s="117"/>
      <c r="G238" s="6" t="s">
        <v>9</v>
      </c>
      <c r="H238" s="54">
        <v>1764.4</v>
      </c>
      <c r="I238" s="161"/>
    </row>
    <row r="239" spans="2:11" ht="31.5" customHeight="1">
      <c r="B239" s="120"/>
      <c r="C239" s="177"/>
      <c r="D239" s="135"/>
      <c r="E239" s="135"/>
      <c r="F239" s="117"/>
      <c r="G239" s="6" t="s">
        <v>10</v>
      </c>
      <c r="H239" s="54">
        <v>0</v>
      </c>
      <c r="I239" s="161"/>
    </row>
    <row r="240" spans="2:11" ht="41.25" customHeight="1">
      <c r="B240" s="133"/>
      <c r="C240" s="178"/>
      <c r="D240" s="136"/>
      <c r="E240" s="136"/>
      <c r="F240" s="118"/>
      <c r="G240" s="6" t="s">
        <v>11</v>
      </c>
      <c r="H240" s="54">
        <v>0</v>
      </c>
      <c r="I240" s="162"/>
    </row>
    <row r="241" spans="2:11" s="19" customFormat="1" ht="21.6" customHeight="1">
      <c r="B241" s="153" t="s">
        <v>97</v>
      </c>
      <c r="C241" s="180" t="s">
        <v>78</v>
      </c>
      <c r="D241" s="113"/>
      <c r="E241" s="134" t="s">
        <v>131</v>
      </c>
      <c r="F241" s="116">
        <v>45291</v>
      </c>
      <c r="G241" s="18" t="s">
        <v>7</v>
      </c>
      <c r="H241" s="88">
        <f>H242+H243+H244+H245</f>
        <v>316.5</v>
      </c>
      <c r="I241" s="157" t="s">
        <v>166</v>
      </c>
      <c r="J241" s="41"/>
      <c r="K241" s="42"/>
    </row>
    <row r="242" spans="2:11" s="21" customFormat="1" ht="21.6" customHeight="1">
      <c r="B242" s="154"/>
      <c r="C242" s="181"/>
      <c r="D242" s="114"/>
      <c r="E242" s="135"/>
      <c r="F242" s="117"/>
      <c r="G242" s="20" t="s">
        <v>8</v>
      </c>
      <c r="H242" s="88">
        <v>0</v>
      </c>
      <c r="I242" s="158"/>
      <c r="J242" s="43"/>
      <c r="K242" s="44"/>
    </row>
    <row r="243" spans="2:11" s="21" customFormat="1" ht="21.6" customHeight="1">
      <c r="B243" s="154"/>
      <c r="C243" s="181"/>
      <c r="D243" s="114"/>
      <c r="E243" s="135"/>
      <c r="F243" s="117"/>
      <c r="G243" s="20" t="s">
        <v>9</v>
      </c>
      <c r="H243" s="88">
        <v>0</v>
      </c>
      <c r="I243" s="158"/>
      <c r="J243" s="43"/>
      <c r="K243" s="44"/>
    </row>
    <row r="244" spans="2:11" s="21" customFormat="1" ht="21.6" customHeight="1">
      <c r="B244" s="154"/>
      <c r="C244" s="181"/>
      <c r="D244" s="114"/>
      <c r="E244" s="135"/>
      <c r="F244" s="117"/>
      <c r="G244" s="20" t="s">
        <v>10</v>
      </c>
      <c r="H244" s="88">
        <v>316.5</v>
      </c>
      <c r="I244" s="158"/>
      <c r="J244" s="43"/>
      <c r="K244" s="44"/>
    </row>
    <row r="245" spans="2:11" s="21" customFormat="1" ht="17.25" customHeight="1">
      <c r="B245" s="179"/>
      <c r="C245" s="182"/>
      <c r="D245" s="115"/>
      <c r="E245" s="136"/>
      <c r="F245" s="118"/>
      <c r="G245" s="20" t="s">
        <v>11</v>
      </c>
      <c r="H245" s="88">
        <v>0</v>
      </c>
      <c r="I245" s="159"/>
      <c r="J245" s="43"/>
      <c r="K245" s="44"/>
    </row>
    <row r="246" spans="2:11" s="5" customFormat="1" ht="27.75" customHeight="1">
      <c r="B246" s="119" t="s">
        <v>99</v>
      </c>
      <c r="C246" s="176" t="s">
        <v>101</v>
      </c>
      <c r="D246" s="134"/>
      <c r="E246" s="134" t="s">
        <v>131</v>
      </c>
      <c r="F246" s="116">
        <v>45291</v>
      </c>
      <c r="G246" s="24" t="s">
        <v>7</v>
      </c>
      <c r="H246" s="54">
        <f>H247+H248+H249+H250</f>
        <v>302.89999999999998</v>
      </c>
      <c r="I246" s="134" t="s">
        <v>100</v>
      </c>
      <c r="J246" s="33"/>
      <c r="K246" s="34"/>
    </row>
    <row r="247" spans="2:11" ht="33.75" customHeight="1">
      <c r="B247" s="120"/>
      <c r="C247" s="177"/>
      <c r="D247" s="135"/>
      <c r="E247" s="135"/>
      <c r="F247" s="117"/>
      <c r="G247" s="6" t="s">
        <v>8</v>
      </c>
      <c r="H247" s="54">
        <v>0</v>
      </c>
      <c r="I247" s="135"/>
    </row>
    <row r="248" spans="2:11" ht="33" customHeight="1">
      <c r="B248" s="120"/>
      <c r="C248" s="177"/>
      <c r="D248" s="135"/>
      <c r="E248" s="135"/>
      <c r="F248" s="117"/>
      <c r="G248" s="6" t="s">
        <v>9</v>
      </c>
      <c r="H248" s="54">
        <v>302.89999999999998</v>
      </c>
      <c r="I248" s="135"/>
    </row>
    <row r="249" spans="2:11" ht="37.5" customHeight="1">
      <c r="B249" s="120"/>
      <c r="C249" s="177"/>
      <c r="D249" s="135"/>
      <c r="E249" s="135"/>
      <c r="F249" s="117"/>
      <c r="G249" s="6" t="s">
        <v>10</v>
      </c>
      <c r="H249" s="54">
        <v>0</v>
      </c>
      <c r="I249" s="135"/>
    </row>
    <row r="250" spans="2:11" ht="45" customHeight="1">
      <c r="B250" s="133"/>
      <c r="C250" s="178"/>
      <c r="D250" s="136"/>
      <c r="E250" s="136"/>
      <c r="F250" s="118"/>
      <c r="G250" s="6" t="s">
        <v>11</v>
      </c>
      <c r="H250" s="54">
        <v>0</v>
      </c>
      <c r="I250" s="136"/>
    </row>
    <row r="251" spans="2:11" s="5" customFormat="1" ht="27.75" customHeight="1">
      <c r="B251" s="119" t="s">
        <v>153</v>
      </c>
      <c r="C251" s="176" t="s">
        <v>154</v>
      </c>
      <c r="D251" s="134"/>
      <c r="E251" s="134" t="s">
        <v>131</v>
      </c>
      <c r="F251" s="116">
        <v>45291</v>
      </c>
      <c r="G251" s="24" t="s">
        <v>7</v>
      </c>
      <c r="H251" s="54">
        <f>H252+H253+H254+H255</f>
        <v>78</v>
      </c>
      <c r="I251" s="193" t="s">
        <v>155</v>
      </c>
      <c r="J251" s="33"/>
      <c r="K251" s="34"/>
    </row>
    <row r="252" spans="2:11" ht="33.75" customHeight="1">
      <c r="B252" s="120"/>
      <c r="C252" s="177"/>
      <c r="D252" s="135"/>
      <c r="E252" s="135"/>
      <c r="F252" s="117"/>
      <c r="G252" s="6" t="s">
        <v>8</v>
      </c>
      <c r="H252" s="54">
        <v>0</v>
      </c>
      <c r="I252" s="194"/>
    </row>
    <row r="253" spans="2:11" ht="33" customHeight="1">
      <c r="B253" s="120"/>
      <c r="C253" s="177"/>
      <c r="D253" s="135"/>
      <c r="E253" s="135"/>
      <c r="F253" s="117"/>
      <c r="G253" s="6" t="s">
        <v>9</v>
      </c>
      <c r="H253" s="54">
        <v>0</v>
      </c>
      <c r="I253" s="194"/>
    </row>
    <row r="254" spans="2:11" ht="37.5" customHeight="1">
      <c r="B254" s="120"/>
      <c r="C254" s="177"/>
      <c r="D254" s="135"/>
      <c r="E254" s="135"/>
      <c r="F254" s="117"/>
      <c r="G254" s="6" t="s">
        <v>10</v>
      </c>
      <c r="H254" s="54">
        <v>78</v>
      </c>
      <c r="I254" s="194"/>
    </row>
    <row r="255" spans="2:11" ht="75" customHeight="1">
      <c r="B255" s="133"/>
      <c r="C255" s="178"/>
      <c r="D255" s="136"/>
      <c r="E255" s="136"/>
      <c r="F255" s="118"/>
      <c r="G255" s="6" t="s">
        <v>11</v>
      </c>
      <c r="H255" s="54">
        <v>0</v>
      </c>
      <c r="I255" s="195"/>
    </row>
    <row r="256" spans="2:11" s="13" customFormat="1" ht="16.5" customHeight="1">
      <c r="H256" s="31"/>
      <c r="J256" s="31"/>
      <c r="K256" s="31"/>
    </row>
    <row r="257" spans="8:11" s="13" customFormat="1">
      <c r="H257" s="31"/>
      <c r="J257" s="31"/>
      <c r="K257" s="31"/>
    </row>
    <row r="258" spans="8:11" s="13" customFormat="1">
      <c r="H258" s="31"/>
      <c r="J258" s="31"/>
      <c r="K258" s="31"/>
    </row>
    <row r="259" spans="8:11" s="13" customFormat="1">
      <c r="H259" s="31"/>
      <c r="J259" s="31"/>
      <c r="K259" s="31"/>
    </row>
    <row r="260" spans="8:11" s="13" customFormat="1">
      <c r="H260" s="31"/>
      <c r="J260" s="31"/>
      <c r="K260" s="31"/>
    </row>
    <row r="261" spans="8:11" s="13" customFormat="1">
      <c r="H261" s="31"/>
      <c r="J261" s="31"/>
      <c r="K261" s="31"/>
    </row>
    <row r="262" spans="8:11" s="13" customFormat="1">
      <c r="H262" s="31"/>
      <c r="J262" s="31"/>
      <c r="K262" s="31"/>
    </row>
    <row r="263" spans="8:11" s="13" customFormat="1">
      <c r="H263" s="31"/>
      <c r="J263" s="31"/>
      <c r="K263" s="31"/>
    </row>
    <row r="264" spans="8:11" s="13" customFormat="1">
      <c r="H264" s="31"/>
      <c r="J264" s="31"/>
      <c r="K264" s="31"/>
    </row>
    <row r="265" spans="8:11" s="13" customFormat="1">
      <c r="H265" s="31"/>
      <c r="J265" s="31"/>
      <c r="K265" s="31"/>
    </row>
    <row r="266" spans="8:11" s="13" customFormat="1">
      <c r="H266" s="31"/>
      <c r="J266" s="31"/>
      <c r="K266" s="31"/>
    </row>
    <row r="267" spans="8:11" s="13" customFormat="1">
      <c r="H267" s="31"/>
      <c r="J267" s="31"/>
      <c r="K267" s="31"/>
    </row>
    <row r="268" spans="8:11" s="13" customFormat="1">
      <c r="H268" s="31"/>
      <c r="J268" s="31"/>
      <c r="K268" s="31"/>
    </row>
    <row r="269" spans="8:11" s="13" customFormat="1">
      <c r="H269" s="31"/>
      <c r="J269" s="31"/>
      <c r="K269" s="31"/>
    </row>
    <row r="270" spans="8:11" s="13" customFormat="1">
      <c r="H270" s="31"/>
      <c r="J270" s="31"/>
      <c r="K270" s="31"/>
    </row>
    <row r="271" spans="8:11" s="13" customFormat="1">
      <c r="H271" s="31"/>
      <c r="J271" s="31"/>
      <c r="K271" s="31"/>
    </row>
    <row r="272" spans="8:11" s="13" customFormat="1">
      <c r="H272" s="31"/>
      <c r="J272" s="31"/>
      <c r="K272" s="31"/>
    </row>
    <row r="273" spans="8:11" s="13" customFormat="1">
      <c r="H273" s="31"/>
      <c r="J273" s="31"/>
      <c r="K273" s="31"/>
    </row>
    <row r="274" spans="8:11" s="13" customFormat="1">
      <c r="H274" s="31"/>
      <c r="J274" s="31"/>
      <c r="K274" s="31"/>
    </row>
  </sheetData>
  <mergeCells count="361">
    <mergeCell ref="I130:I132"/>
    <mergeCell ref="I57:I59"/>
    <mergeCell ref="I82:I85"/>
    <mergeCell ref="B60:B62"/>
    <mergeCell ref="I78:I81"/>
    <mergeCell ref="B82:B85"/>
    <mergeCell ref="B69:B71"/>
    <mergeCell ref="B78:B81"/>
    <mergeCell ref="B75:B77"/>
    <mergeCell ref="I90:I93"/>
    <mergeCell ref="B127:B129"/>
    <mergeCell ref="I86:I89"/>
    <mergeCell ref="B94:B97"/>
    <mergeCell ref="I103:I107"/>
    <mergeCell ref="C108:C111"/>
    <mergeCell ref="I127:I129"/>
    <mergeCell ref="C90:C93"/>
    <mergeCell ref="D90:D93"/>
    <mergeCell ref="I116:I120"/>
    <mergeCell ref="B108:B111"/>
    <mergeCell ref="B103:B107"/>
    <mergeCell ref="C103:C107"/>
    <mergeCell ref="E130:E132"/>
    <mergeCell ref="F130:F132"/>
    <mergeCell ref="B251:B255"/>
    <mergeCell ref="C251:C255"/>
    <mergeCell ref="D251:D255"/>
    <mergeCell ref="E251:E255"/>
    <mergeCell ref="F251:F255"/>
    <mergeCell ref="I251:I255"/>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E38:E40"/>
    <mergeCell ref="I75:I77"/>
    <mergeCell ref="I29:I31"/>
    <mergeCell ref="B26:B28"/>
    <mergeCell ref="C26:C28"/>
    <mergeCell ref="D26:D28"/>
    <mergeCell ref="I26:I28"/>
    <mergeCell ref="I186:I190"/>
    <mergeCell ref="I121:I123"/>
    <mergeCell ref="C124:C126"/>
    <mergeCell ref="E103:E107"/>
    <mergeCell ref="F103:F107"/>
    <mergeCell ref="C130:C132"/>
    <mergeCell ref="D130:D132"/>
    <mergeCell ref="C94:C97"/>
    <mergeCell ref="C75:C77"/>
    <mergeCell ref="D75:D77"/>
    <mergeCell ref="E75:E77"/>
    <mergeCell ref="F75:F77"/>
    <mergeCell ref="E108:E111"/>
    <mergeCell ref="F108:F111"/>
    <mergeCell ref="I94:I97"/>
    <mergeCell ref="D98:D102"/>
    <mergeCell ref="D108:D111"/>
    <mergeCell ref="B57:B59"/>
    <mergeCell ref="C57:C59"/>
    <mergeCell ref="I171:I175"/>
    <mergeCell ref="D176:D180"/>
    <mergeCell ref="E176:E180"/>
    <mergeCell ref="E181:E183"/>
    <mergeCell ref="C146:C150"/>
    <mergeCell ref="D146:D150"/>
    <mergeCell ref="E146:E150"/>
    <mergeCell ref="D171:D175"/>
    <mergeCell ref="E171:E175"/>
    <mergeCell ref="C156:C160"/>
    <mergeCell ref="D156:D160"/>
    <mergeCell ref="E156:E160"/>
    <mergeCell ref="F171:F175"/>
    <mergeCell ref="F181:F183"/>
    <mergeCell ref="F176:F180"/>
    <mergeCell ref="C176:C180"/>
    <mergeCell ref="F156:F160"/>
    <mergeCell ref="E161:E165"/>
    <mergeCell ref="I151:I155"/>
    <mergeCell ref="I196:I200"/>
    <mergeCell ref="I191:I195"/>
    <mergeCell ref="C196:C200"/>
    <mergeCell ref="E26:E28"/>
    <mergeCell ref="F26:F28"/>
    <mergeCell ref="E29:E31"/>
    <mergeCell ref="E90:E93"/>
    <mergeCell ref="F90:F93"/>
    <mergeCell ref="C82:C85"/>
    <mergeCell ref="D82:D85"/>
    <mergeCell ref="E82:E85"/>
    <mergeCell ref="F82:F85"/>
    <mergeCell ref="F44:F47"/>
    <mergeCell ref="F48:F51"/>
    <mergeCell ref="D52:D56"/>
    <mergeCell ref="E52:E56"/>
    <mergeCell ref="F52:F56"/>
    <mergeCell ref="F57:F59"/>
    <mergeCell ref="C69:C71"/>
    <mergeCell ref="D69:D71"/>
    <mergeCell ref="E69:E71"/>
    <mergeCell ref="F69:F71"/>
    <mergeCell ref="F38:F40"/>
    <mergeCell ref="I38:I40"/>
    <mergeCell ref="I41:I43"/>
    <mergeCell ref="I32:I34"/>
    <mergeCell ref="B116:B120"/>
    <mergeCell ref="B86:B89"/>
    <mergeCell ref="F86:F89"/>
    <mergeCell ref="C116:C120"/>
    <mergeCell ref="D116:D120"/>
    <mergeCell ref="E116:E120"/>
    <mergeCell ref="F116:F120"/>
    <mergeCell ref="B98:B102"/>
    <mergeCell ref="E98:E102"/>
    <mergeCell ref="F98:F102"/>
    <mergeCell ref="I98:I102"/>
    <mergeCell ref="C86:C89"/>
    <mergeCell ref="D86:D89"/>
    <mergeCell ref="E86:E89"/>
    <mergeCell ref="D94:D97"/>
    <mergeCell ref="E94:E97"/>
    <mergeCell ref="F94:F97"/>
    <mergeCell ref="C98:C102"/>
    <mergeCell ref="I48:I51"/>
    <mergeCell ref="D57:D59"/>
    <mergeCell ref="E57:E59"/>
    <mergeCell ref="B52:B56"/>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C29:C31"/>
    <mergeCell ref="E133:E135"/>
    <mergeCell ref="F133:F135"/>
    <mergeCell ref="B166:B170"/>
    <mergeCell ref="C52:C56"/>
    <mergeCell ref="E236:E240"/>
    <mergeCell ref="F236:F240"/>
    <mergeCell ref="F231:F235"/>
    <mergeCell ref="F161:F165"/>
    <mergeCell ref="C121:C123"/>
    <mergeCell ref="C78:C81"/>
    <mergeCell ref="B176:B180"/>
    <mergeCell ref="B151:B155"/>
    <mergeCell ref="C151:C155"/>
    <mergeCell ref="D151:D155"/>
    <mergeCell ref="E151:E155"/>
    <mergeCell ref="F151:F155"/>
    <mergeCell ref="B112:B115"/>
    <mergeCell ref="C112:C115"/>
    <mergeCell ref="D112:D115"/>
    <mergeCell ref="E112:E115"/>
    <mergeCell ref="F112:F115"/>
    <mergeCell ref="F201:F205"/>
    <mergeCell ref="B130:B132"/>
    <mergeCell ref="D241:D245"/>
    <mergeCell ref="E241:E245"/>
    <mergeCell ref="F241:F245"/>
    <mergeCell ref="C206:C210"/>
    <mergeCell ref="D206:D210"/>
    <mergeCell ref="B211:B215"/>
    <mergeCell ref="C211:C215"/>
    <mergeCell ref="D211:D215"/>
    <mergeCell ref="E211:E215"/>
    <mergeCell ref="F226:F230"/>
    <mergeCell ref="B231:B235"/>
    <mergeCell ref="C231:C235"/>
    <mergeCell ref="D231:D235"/>
    <mergeCell ref="E231:E235"/>
    <mergeCell ref="F206:F210"/>
    <mergeCell ref="F211:F215"/>
    <mergeCell ref="B206:B210"/>
    <mergeCell ref="E226:E230"/>
    <mergeCell ref="B216:B220"/>
    <mergeCell ref="C216:C220"/>
    <mergeCell ref="D216:D220"/>
    <mergeCell ref="E216:E220"/>
    <mergeCell ref="F216:F220"/>
    <mergeCell ref="E206:E210"/>
    <mergeCell ref="I226:I230"/>
    <mergeCell ref="I206:I210"/>
    <mergeCell ref="I211:I215"/>
    <mergeCell ref="C191:C195"/>
    <mergeCell ref="D191:D195"/>
    <mergeCell ref="B44:B47"/>
    <mergeCell ref="C44:C47"/>
    <mergeCell ref="D44:D47"/>
    <mergeCell ref="E44:E47"/>
    <mergeCell ref="D78:D81"/>
    <mergeCell ref="E78:E81"/>
    <mergeCell ref="F78:F81"/>
    <mergeCell ref="B201:B205"/>
    <mergeCell ref="C201:C205"/>
    <mergeCell ref="D201:D205"/>
    <mergeCell ref="D121:D123"/>
    <mergeCell ref="B146:B150"/>
    <mergeCell ref="F121:F123"/>
    <mergeCell ref="D103:D107"/>
    <mergeCell ref="B124:B126"/>
    <mergeCell ref="E201:E205"/>
    <mergeCell ref="B196:B200"/>
    <mergeCell ref="F191:F195"/>
    <mergeCell ref="B161:B165"/>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D29:D31"/>
    <mergeCell ref="C32:C34"/>
    <mergeCell ref="D32:D34"/>
    <mergeCell ref="E32:E34"/>
    <mergeCell ref="I63:I65"/>
    <mergeCell ref="I16:I20"/>
    <mergeCell ref="B29:B31"/>
    <mergeCell ref="B16:B20"/>
    <mergeCell ref="B246:B250"/>
    <mergeCell ref="C246:C250"/>
    <mergeCell ref="D246:D250"/>
    <mergeCell ref="E246:E250"/>
    <mergeCell ref="F246:F250"/>
    <mergeCell ref="I246:I250"/>
    <mergeCell ref="I216:I220"/>
    <mergeCell ref="B221:B225"/>
    <mergeCell ref="C221:C225"/>
    <mergeCell ref="D221:D225"/>
    <mergeCell ref="E221:E225"/>
    <mergeCell ref="F221:F225"/>
    <mergeCell ref="I221:I225"/>
    <mergeCell ref="I241:I245"/>
    <mergeCell ref="B226:B230"/>
    <mergeCell ref="C226:C230"/>
    <mergeCell ref="B241:B245"/>
    <mergeCell ref="C241:C245"/>
    <mergeCell ref="D226:D230"/>
    <mergeCell ref="B236:B240"/>
    <mergeCell ref="C236:C240"/>
    <mergeCell ref="D236:D240"/>
    <mergeCell ref="I231:I235"/>
    <mergeCell ref="I236:I240"/>
    <mergeCell ref="I201:I205"/>
    <mergeCell ref="I69:I71"/>
    <mergeCell ref="B72:B74"/>
    <mergeCell ref="C72:C74"/>
    <mergeCell ref="D72:D74"/>
    <mergeCell ref="E72:E74"/>
    <mergeCell ref="F72:F74"/>
    <mergeCell ref="I72:I74"/>
    <mergeCell ref="F136:F140"/>
    <mergeCell ref="I136:I140"/>
    <mergeCell ref="F127:F129"/>
    <mergeCell ref="E121:E123"/>
    <mergeCell ref="C127:C129"/>
    <mergeCell ref="D127:D129"/>
    <mergeCell ref="E127:E129"/>
    <mergeCell ref="E166:E170"/>
    <mergeCell ref="F166:F170"/>
    <mergeCell ref="I166:I170"/>
    <mergeCell ref="I133:I135"/>
    <mergeCell ref="I156:I160"/>
    <mergeCell ref="B156:B160"/>
    <mergeCell ref="B133:B135"/>
    <mergeCell ref="I161:I165"/>
    <mergeCell ref="C133:C135"/>
    <mergeCell ref="I52:I56"/>
    <mergeCell ref="B63:B65"/>
    <mergeCell ref="F63:F65"/>
    <mergeCell ref="C63:C65"/>
    <mergeCell ref="D63:D65"/>
    <mergeCell ref="E63:E65"/>
    <mergeCell ref="B121:B123"/>
    <mergeCell ref="I146:I150"/>
    <mergeCell ref="I141:I145"/>
    <mergeCell ref="C141:C145"/>
    <mergeCell ref="D141:D145"/>
    <mergeCell ref="E141:E145"/>
    <mergeCell ref="F141:F145"/>
    <mergeCell ref="D124:D126"/>
    <mergeCell ref="E124:E126"/>
    <mergeCell ref="F124:F126"/>
    <mergeCell ref="I124:I126"/>
    <mergeCell ref="F146:F150"/>
    <mergeCell ref="B136:B140"/>
    <mergeCell ref="C136:C140"/>
    <mergeCell ref="D136:D140"/>
    <mergeCell ref="E136:E140"/>
    <mergeCell ref="B90:B93"/>
    <mergeCell ref="I112:I115"/>
    <mergeCell ref="I108:I111"/>
    <mergeCell ref="F196:F200"/>
    <mergeCell ref="B181:B183"/>
    <mergeCell ref="C171:C175"/>
    <mergeCell ref="B186:B190"/>
    <mergeCell ref="C186:C190"/>
    <mergeCell ref="D186:D190"/>
    <mergeCell ref="E186:E190"/>
    <mergeCell ref="F186:F190"/>
    <mergeCell ref="B191:B195"/>
    <mergeCell ref="E191:E195"/>
    <mergeCell ref="E196:E200"/>
    <mergeCell ref="I176:I180"/>
    <mergeCell ref="I181:I185"/>
    <mergeCell ref="B171:B175"/>
    <mergeCell ref="D181:D183"/>
    <mergeCell ref="C181:C185"/>
    <mergeCell ref="B141:B145"/>
    <mergeCell ref="D196:D200"/>
    <mergeCell ref="C166:C170"/>
    <mergeCell ref="D166:D170"/>
    <mergeCell ref="C161:C165"/>
    <mergeCell ref="D161:D165"/>
    <mergeCell ref="D133:D135"/>
  </mergeCells>
  <pageMargins left="7.874015748031496E-2" right="0.11811023622047245" top="0.35433070866141736" bottom="0.35433070866141736" header="0.31496062992125984" footer="0.31496062992125984"/>
  <pageSetup paperSize="9" scale="29" fitToHeight="7" orientation="landscape" r:id="rId1"/>
  <rowBreaks count="1" manualBreakCount="1">
    <brk id="71"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vt:lpstr>
      <vt:lpstr>'2023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2024-02-07T13:09:31Z</dcterms:modified>
</cp:coreProperties>
</file>