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4 г." sheetId="1" r:id="rId1"/>
  </sheets>
  <definedNames>
    <definedName name="_xlnm.Print_Area" localSheetId="0">'2024 г.'!$A$1:$I$274</definedName>
  </definedNames>
  <calcPr calcId="125725"/>
</workbook>
</file>

<file path=xl/calcChain.xml><?xml version="1.0" encoding="utf-8"?>
<calcChain xmlns="http://schemas.openxmlformats.org/spreadsheetml/2006/main">
  <c r="H75" i="1"/>
  <c r="H63"/>
  <c r="H129"/>
  <c r="H125"/>
  <c r="H65"/>
  <c r="H62"/>
  <c r="H80"/>
  <c r="H57" s="1"/>
  <c r="H97"/>
  <c r="H119"/>
  <c r="H23" l="1"/>
  <c r="H48"/>
  <c r="H149" l="1"/>
  <c r="H139"/>
  <c r="H140"/>
  <c r="H121" l="1"/>
  <c r="H112"/>
  <c r="H59" s="1"/>
  <c r="H117" l="1"/>
  <c r="H151" l="1"/>
  <c r="H111" l="1"/>
  <c r="H113"/>
  <c r="H85" l="1"/>
  <c r="H58" s="1"/>
  <c r="H73" l="1"/>
  <c r="H168" l="1"/>
  <c r="H231"/>
  <c r="H64" l="1"/>
  <c r="H268" l="1"/>
  <c r="H155" l="1"/>
  <c r="H156" l="1"/>
  <c r="H153" s="1"/>
  <c r="H109"/>
  <c r="H56" l="1"/>
  <c r="H136" l="1"/>
  <c r="H104" l="1"/>
  <c r="H99" l="1"/>
  <c r="H31" l="1"/>
  <c r="H24" s="1"/>
  <c r="H21" s="1"/>
  <c r="H19" l="1"/>
  <c r="H95"/>
  <c r="H183" l="1"/>
  <c r="H91" l="1"/>
  <c r="H52"/>
  <c r="H44" l="1"/>
  <c r="H178" l="1"/>
  <c r="H158"/>
  <c r="H17"/>
  <c r="H87"/>
  <c r="H173" l="1"/>
  <c r="H230" l="1"/>
  <c r="H263"/>
  <c r="H228" l="1"/>
  <c r="H233"/>
  <c r="H196"/>
  <c r="H191" s="1"/>
  <c r="H194"/>
  <c r="H189" s="1"/>
  <c r="H217"/>
  <c r="H215"/>
  <c r="H135" s="1"/>
  <c r="H133" s="1"/>
  <c r="H214"/>
  <c r="H223"/>
  <c r="H192"/>
  <c r="H208"/>
  <c r="H195"/>
  <c r="H198"/>
  <c r="H12" l="1"/>
  <c r="H216"/>
  <c r="H213" s="1"/>
  <c r="H193"/>
  <c r="H218"/>
  <c r="H205" l="1"/>
  <c r="H83"/>
  <c r="H79"/>
  <c r="H76"/>
  <c r="H203" l="1"/>
  <c r="H190"/>
  <c r="H70"/>
  <c r="H188" l="1"/>
  <c r="H258" l="1"/>
  <c r="H253"/>
  <c r="H248"/>
  <c r="H243"/>
  <c r="H238"/>
  <c r="H163"/>
  <c r="H61"/>
  <c r="H67"/>
  <c r="H150"/>
  <c r="H147"/>
  <c r="H144"/>
  <c r="H141"/>
  <c r="H138"/>
  <c r="H41"/>
  <c r="H38"/>
  <c r="H35"/>
  <c r="H32"/>
  <c r="H29"/>
  <c r="H26"/>
  <c r="H14" l="1"/>
  <c r="H18"/>
  <c r="H13" l="1"/>
  <c r="H11" s="1"/>
  <c r="H16" l="1"/>
</calcChain>
</file>

<file path=xl/comments1.xml><?xml version="1.0" encoding="utf-8"?>
<comments xmlns="http://schemas.openxmlformats.org/spreadsheetml/2006/main">
  <authors>
    <author>Автор</author>
  </authors>
  <commentList>
    <comment ref="H61"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70"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I258"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<sst xmlns="http://schemas.openxmlformats.org/spreadsheetml/2006/main" count="489" uniqueCount="191">
  <si>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</si>
  <si>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</si>
  <si>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</si>
  <si>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</si>
  <si>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</si>
  <si>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</si>
  <si>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</si>
  <si>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</si>
  <si>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</si>
  <si>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</si>
  <si>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</si>
  <si>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</si>
  <si>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</si>
  <si>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</si>
  <si>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</si>
  <si>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</si>
  <si>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</si>
  <si>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</si>
  <si>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</si>
  <si>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</si>
  <si>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</si>
  <si>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</si>
  <si>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</si>
  <si>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</si>
  <si>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</si>
  <si>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</si>
  <si>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</si>
  <si>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</si>
  <si>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</si>
  <si>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</si>
  <si>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</si>
  <si>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</si>
  <si>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</si>
  <si>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</si>
  <si>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</si>
  <si>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</si>
  <si>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</si>
  <si>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</si>
  <si>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</si>
  <si>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</si>
  <si>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</si>
  <si>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</si>
  <si>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</si>
  <si>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</si>
  <si>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</si>
  <si>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</si>
  <si>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</si>
  <si>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</si>
  <si>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</si>
  <si>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</si>
  <si>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</si>
  <si>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</si>
  <si>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</si>
  <si>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</si>
  <si>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</si>
  <si>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</si>
  <si>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</si>
  <si>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</si>
  <si>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</si>
  <si>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</si>
  <si>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</si>
  <si>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</si>
  <si>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</si>
  <si>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</si>
  <si>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</si>
  <si>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</si>
  <si>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</si>
  <si>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</si>
  <si>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</si>
  <si>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</si>
  <si>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</si>
  <si>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</si>
  <si>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</si>
  <si>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</si>
  <si>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</si>
  <si>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</si>
  <si>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</si>
  <si>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</si>
  <si>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</si>
  <si>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</si>
  <si>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</si>
  <si>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</si>
  <si>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</si>
  <si>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</si>
  <si>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</si>
  <si>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</si>
  <si>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</si>
  <si>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</si>
  <si>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</si>
  <si>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</si>
  <si>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</si>
  <si>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</si>
  <si>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</si>
  <si>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</si>
  <si>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</si>
  <si>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</si>
  <si>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</si>
  <si>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</si>
  <si>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</si>
  <si>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</si>
  <si>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</si>
  <si>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</si>
  <si>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</si>
  <si>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</si>
  <si>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</si>
  <si>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</si>
  <si>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</si>
  <si>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</si>
  <si>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</si>
  <si>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</si>
  <si>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</si>
  <si>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</si>
  <si>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</si>
  <si>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</si>
  <si>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</si>
  <si>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</si>
  <si>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</si>
  <si>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</si>
  <si>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</si>
  <si>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</si>
  <si>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</si>
  <si>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</si>
  <si>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</si>
  <si>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</si>
  <si>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</si>
  <si>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</si>
  <si>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</si>
  <si>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</si>
  <si>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</si>
  <si>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</si>
  <si>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</si>
  <si>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</si>
  <si>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</si>
  <si>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</si>
  <si>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</si>
  <si>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</si>
  <si>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</si>
  <si>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</si>
  <si>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</si>
  <si>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</si>
  <si>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</si>
  <si>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</si>
  <si>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</si>
  <si>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</si>
  <si>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План мероприятий на 2024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</si>
  <si>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2024 год (тыс. рублей)</t>
  </si>
  <si>
    <t xml:space="preserve">01.01.2024
</t>
  </si>
  <si>
    <t>Ведение и обеспечение функионирования системы персонифицированного дополнительного образовнаия детей - (с 01.01.2024 по 31.08.2024 - 257 детей, с 01.09.2024 по 31.12.2024 - 259 детей) методическое и информационное сопровождение поставщиков услуг дополнительного образования</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</si>
  <si>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</si>
  <si>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Организация бесплатного горячего питания для учащихся 1-4 классов в количестве 1179 человек</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</si>
  <si>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</si>
  <si>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муниципальных образовательных организациях города Вятские Поляны.</t>
  </si>
  <si>
    <t>МКДОУ № 2 "Светлячок" - 101,1 тыс. руб обследование технического состояния здания</t>
  </si>
  <si>
    <t>Мероприятия, направленные на обеспечение безопасности муниципальных общеобразовательных организаций и (или) муниципальных организаций дополнительного образования детей Кировской области города Вятские Поляны</t>
  </si>
  <si>
    <t>1.2.13</t>
  </si>
  <si>
    <t>Выплата заработной платы педагогическим,  руководящим работникам и обслуживающему персоналу по 3  учреждениям дополнительного образования детей.(МКУ ДО ЦДОД, МКУ ДО ДЮЦ Ровесник, МКУ ДО  ДЮ ВСПЦ Эдельвейс)</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</si>
  <si>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перезарядка огнетушителей, прочие работы).  Обслуживание кнопки безопасности в ЦДОД.</t>
  </si>
  <si>
    <t xml:space="preserve">Обслуживание "Консультант Плюс". Право использования веб системы СБИС, хостинг. Премия главы города одаренным детям. Изготовление баннера "Год семьи". Чествование юбиляров. Организация проведения Дня учителя, августовской конференции педработников, конкурса "Учитель года". </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</si>
  <si>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муниципальном казенном общеобразовательном учреждении гимназия г. Вятские Поляны Кировской области</t>
  </si>
  <si>
    <t>МКОУ Гимназия-замена автоматической системы пожарной сигнализации- 4072,80 тыс. руб</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</si>
  <si>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муниципальном казенном общеобразовательном учреждении средняя общеобразовательная школа № 5 города Вятские Поляны Кировской области  </t>
  </si>
  <si>
    <t>1.2.14</t>
  </si>
  <si>
    <t>Мероприятия, направленные на финансовое обеспечение муниципальных общеобразовательных организаций Кировской области, обеспечивающих высокое качество образования, в части оплаты труда работников и уплаты страховых взносов в государственные внебюджетные фонды</t>
  </si>
  <si>
    <t>1.2.15</t>
  </si>
  <si>
    <t>Мероприятия, направленные на обеспечение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</si>
  <si>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t>МКОУ Гимназия-11 чел                                                                         МКОУ Лицей-12 чел                                                                                МКОУ СШ№5-7 чел</t>
  </si>
  <si>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</si>
  <si>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</si>
  <si>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казенных дошкольных образовательных учреждениях  города Вятские Поляны.</t>
  </si>
  <si>
    <t>Повышение квалификации 2 педагогическим работникам МКДОУ</t>
  </si>
  <si>
    <t xml:space="preserve">Приобретение: МКДОУ №  2, 3, 4 - ноутбук;   МКДОУ№ 4, 11  - детские стулья;  МКДОУ № 4,5, 7 - телевизоры; МКДОУ № 4 - колонка беспроводная, микрофон; МКДОУ№ 1, 10  - принтер МФУ; МКДОУ № 9 - компьютер в комплекте, детские кровати.   Все 11 МКДОУ – канцелярские товары, наглядные пособия, игры, игрушки, метод. литература. </t>
  </si>
  <si>
    <t>1.2.16</t>
  </si>
  <si>
    <t>Мероприятия, направленные на 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муниципальном казенном общеобразовательном учреждении  гимназия г. Вятские Поляны Кировской области</t>
  </si>
  <si>
    <t>Мероприятия, направленные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</si>
  <si>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выплата денежных средств на содержание 7  приемным родителям;
- выплата денежных средств на содержание  58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человека.</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</si>
  <si>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5 тыс. рублей в месяц  с января-февраль 2024г, с 01.03.2024г-10 тыс руб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b/>
        <sz val="12"/>
        <rFont val="Times New Roman"/>
        <family val="1"/>
        <charset val="204"/>
      </rPr>
      <t xml:space="preserve">109 чел:                                                                                                                </t>
    </r>
    <r>
      <rPr>
        <sz val="12"/>
        <rFont val="Times New Roman"/>
        <family val="1"/>
        <charset val="204"/>
      </rPr>
      <t xml:space="preserve">МКОУ Гимназия-45 чел,                                                                                                          МКОУ Лицей им. Шпагина-45 чел.                                                                              МКОУ СОШ №5-19 чел.                                                                                     </t>
    </r>
    <r>
      <rPr>
        <u/>
        <sz val="12"/>
        <rFont val="Times New Roman"/>
        <family val="1"/>
        <charset val="204"/>
      </rPr>
      <t xml:space="preserve">с 01.09.2024г  </t>
    </r>
    <r>
      <rPr>
        <b/>
        <u/>
        <sz val="12"/>
        <rFont val="Times New Roman"/>
        <family val="1"/>
        <charset val="204"/>
      </rPr>
      <t xml:space="preserve">106 чел   </t>
    </r>
    <r>
      <rPr>
        <b/>
        <sz val="12"/>
        <rFont val="Times New Roman"/>
        <family val="1"/>
        <charset val="204"/>
      </rPr>
      <t xml:space="preserve">                                                                            </t>
    </r>
    <r>
      <rPr>
        <sz val="12"/>
        <rFont val="Times New Roman"/>
        <family val="1"/>
        <charset val="204"/>
      </rPr>
      <t xml:space="preserve">МКОУ Гимназия-44 чел,                                                                                                          МКОУ Лицей им. Шпагина-44 чел.                                                                              МКОУ СОШ №5-18 чел.  </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</si>
  <si>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(442,027т.р.)</t>
    </r>
    <r>
      <rPr>
        <sz val="12"/>
        <rFont val="Times New Roman"/>
        <family val="1"/>
        <charset val="204"/>
      </rPr>
      <t xml:space="preserve">, МКОУ лицей им. Г. С. Шпагина - </t>
    </r>
    <r>
      <rPr>
        <b/>
        <sz val="12"/>
        <rFont val="Times New Roman"/>
        <family val="1"/>
        <charset val="204"/>
      </rPr>
      <t>(442,027т.р.)</t>
    </r>
    <r>
      <rPr>
        <sz val="12"/>
        <rFont val="Times New Roman"/>
        <family val="1"/>
        <charset val="204"/>
      </rPr>
      <t xml:space="preserve">, МКОУ СОШ № 5 - </t>
    </r>
    <r>
      <rPr>
        <b/>
        <sz val="12"/>
        <rFont val="Times New Roman"/>
        <family val="1"/>
        <charset val="204"/>
      </rPr>
      <t xml:space="preserve"> (221,046т.р.)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</si>
  <si>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841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2287,4 тыс. руб.</t>
    </r>
  </si>
  <si>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 xml:space="preserve">-101,1 тыс. руб                                                      </t>
    </r>
  </si>
  <si>
    <r>
      <t>Выплаты ежемесячного денежного вознаграждения советникам директоров по воспитанию и взаимодействию с детскими общественными объединениями( из расчета 5 тыс. рублей в месяц на человека  с учетом страховых взносов в государствнные внебюджетные фонды)      5</t>
    </r>
    <r>
      <rPr>
        <b/>
        <sz val="12"/>
        <rFont val="Times New Roman"/>
        <family val="1"/>
        <charset val="204"/>
      </rPr>
      <t xml:space="preserve"> чел:                                                                                                                </t>
    </r>
    <r>
      <rPr>
        <sz val="12"/>
        <rFont val="Times New Roman"/>
        <family val="1"/>
        <charset val="204"/>
      </rPr>
      <t xml:space="preserve">МКОУ Гимназия-2 чел,                                                                                                          МКОУ Лицей им. Шпагина-2 чел.                                                                              МКОУ СОШ №5-1 чел.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</si>
  <si>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</si>
  <si>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Организация бесплатного горячего питания детям участников специальной военной операции в количестве 50 человек</t>
  </si>
  <si>
    <t>МКОУ Гимназия-средства государственной подержки направленные на расходы по оплате труда работников и страховые взносы в государственные внебюджетные фонды</t>
  </si>
  <si>
    <t>МКОУ Гимназия- Выполнение работ по установке системы оповещения управления эвакуацией при угрозе совершения террористического акта</t>
  </si>
  <si>
    <r>
      <t>Организация временной занятости несовершеннолетних граждан в возрасте от 14 до 18 лет в летний период : МКОУ гимназия-200,9 т.р.; МКОУ СОШ №5- 138,2 т.р.; МКОУ Лицей- 198,9 т.р.</t>
    </r>
    <r>
      <rPr>
        <b/>
        <u/>
        <sz val="12"/>
        <rFont val="Times New Roman"/>
        <family val="1"/>
        <charset val="204"/>
      </rPr>
      <t xml:space="preserve"> Количество детей в трудовых бригадах - 166 чел.</t>
    </r>
    <r>
      <rPr>
        <sz val="12"/>
        <rFont val="Times New Roman"/>
        <family val="1"/>
        <charset val="204"/>
      </rPr>
      <t xml:space="preserve">, в т.ч.: МКОУ Лицей - 65 чел., МКОУ гимназия - 66 чел., МКОУ СОШ № 5 - 35 чел.
</t>
    </r>
  </si>
  <si>
    <t>Финансовое обеспечение организации и проведения различных мероприятий по 2  учреждениям дополнительного образования детей (МКУ ДО ДЮЦ Ровесник: проведение Всероссийских соревнований "Кожаный мяч" городской, районный этапы , проведение первенства по мини-футболу среди образовательных организаций города Вятские Поляны , проведение открытого первенства города по мини-футболу на снегу "Зимний мяч России"; МКУ ДО ЦДОД: проведение городской выставки-конкурса "Весеннее настроение", проведение городской выставки-конкурса "Песнь Земле! Гимн воде!", проведение выставки "Город мастеров" , проведение выставки "Цветы" .)  Финансовое обеспечение участия в различных мероприятий по 2  учреждениям дополнительного образования детей ( МКУ ДО ДЮЦ Ровесник: участие в региональном этапе Всероссийских соревнований по футболу "Кожаный мяч" старший возраст г. Кирово-Чепецк (питание, проживание и транспортные расходы), участие в 3 этапе Всероссийских соревнований юных хоккеистов "Золотая шайба" старшая группа 2009-2010 г.р. г.Ессентуки Ставропольский край (питание), участие в региональном этапе Всероссийских соревнований юных хоккеистов "Золотая шайба" младшая группа 2013-2014 г.р. г. Киров (питание и транспортные расходы), участие в региональном этапе Всероссийских соревнований юных хоккеистов "Золотая шайба" старшая группа 2009-2010 г.р. г. Киров (транспортные расходы), участие в "Кубке Надежда" (транспортные расходы), участие в турнире по футболу, посвященному памяти В.М.Колотова (транспортные расходы); МКУ ДО ДЮ ВСПЦ Эдельвейс: участие в 6-х открытых Евразийских играх боевых искусств в г. Уфа -питание, проживание и транспортные расходы)</t>
  </si>
  <si>
    <t xml:space="preserve">Организация лагерей с дневным   пребыванием - (обеспечение горячим питанием детей: МКОУ гимназия-512,5 т.р.; МКОУ СОШ №5-192,6 т.р.; МКОУ Лицей-400,6 т.р.; МКУ Ровесник- 196,5 т.р.; МКУ ЦДОД-250,5 т.р МБУ ДО СШ-231,1.). Количество детей в лагерях  - 1007 человек, в том числе: МКОУ гимназия-347 чел..; МКОУ СОШ №5-100 чел.; МКОУ Лицей -208 чел.; МКУ Ровесник- 102 чел.; МКУ ЦДОД-130 чел. МБУ ДО СШ- 120 чел.
</t>
  </si>
  <si>
    <t xml:space="preserve">Обеспечение жилыми помещениями по договорам найма -10 чел.;                     ремонт жилого помещения (собственник) - 1 человек.
</t>
  </si>
  <si>
    <t xml:space="preserve">     Обеспечение жилыми помещениями по договорам найма - 10 чел.                       ремонт жилого помещения (собственник) - 1 человек.</t>
  </si>
  <si>
    <t>Выполнение работ по установке системы оповещения управления эвакуацией при угрозе совершения террористического акта: МКДОУ № 1 - 106,7 т. р., МКДОУ № 2 - 350,5 т.р., МКДОУ № 5 - 331,3 т.р., МКДОУ № 6 - 113,4 т.р., МКДОУ № 7 - 300,0 т.р., МКДОУ № 8 - 202,5 т.р., МКДОУ № 9 - 316,0 т.р., МКДОУ № 10 - 631,8 т.р.</t>
  </si>
  <si>
    <t xml:space="preserve">                                              от 15.11.2024                №  1836                                                              </t>
  </si>
</sst>
</file>

<file path=xl/styles.xml><?xml version="1.0" encoding="utf-8"?>
<styleSheet xmlns="http://schemas.openxmlformats.org/spreadsheetml/2006/main">
  <numFmts count="2">
    <numFmt numFmtId="164" formatCode="#,##0.0"/>
    <numFmt numFmtId="165" formatCode="_(* #,##0.00_);_(* \(#,##0.00\);_(* &quot;-&quot;??_);_(@_)"/>
  </numFmts>
  <fonts count="15">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
      <name val="Times New Roman"/>
      <family val="1"/>
      <charset val="204"/>
    </font>
    <font>
      <b/>
      <sz val="11.5"/>
      <name val="Times New Roman"/>
      <family val="1"/>
      <charset val="204"/>
    </font>
    <font>
      <u/>
      <sz val="12"/>
      <name val="Times New Roman"/>
      <family val="1"/>
      <charset val="204"/>
    </font>
    <font>
      <sz val="12"/>
      <color rgb="FFFF0000"/>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207">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2" borderId="0" xfId="0" applyFont="1" applyFill="1" applyAlignment="1">
      <alignment vertical="top"/>
    </xf>
    <xf numFmtId="0" fontId="4" fillId="2" borderId="0" xfId="0" applyFont="1" applyFill="1"/>
    <xf numFmtId="0" fontId="7" fillId="3" borderId="0" xfId="0" applyFont="1" applyFill="1" applyAlignment="1">
      <alignment vertical="top"/>
    </xf>
    <xf numFmtId="0" fontId="7" fillId="3" borderId="0" xfId="0" applyFont="1" applyFill="1"/>
    <xf numFmtId="0" fontId="4" fillId="0" borderId="0" xfId="0" applyFont="1" applyFill="1" applyAlignment="1">
      <alignment vertical="top"/>
    </xf>
    <xf numFmtId="0" fontId="4" fillId="0" borderId="0" xfId="0" applyFont="1" applyFill="1"/>
    <xf numFmtId="49" fontId="4" fillId="0" borderId="8" xfId="0" applyNumberFormat="1" applyFont="1" applyBorder="1" applyAlignment="1">
      <alignment vertical="top"/>
    </xf>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0" fontId="4" fillId="4" borderId="4" xfId="0"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5" borderId="1" xfId="2" applyNumberFormat="1" applyFont="1" applyFill="1" applyBorder="1" applyAlignment="1">
      <alignment horizontal="right" vertical="top" wrapText="1"/>
    </xf>
    <xf numFmtId="164" fontId="4" fillId="5" borderId="1" xfId="0" applyNumberFormat="1" applyFont="1" applyFill="1" applyBorder="1" applyAlignment="1">
      <alignment vertical="top" wrapText="1"/>
    </xf>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49" fontId="4" fillId="5" borderId="7" xfId="0" applyNumberFormat="1"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7" fillId="5" borderId="6" xfId="0" applyFont="1" applyFill="1" applyBorder="1" applyAlignment="1">
      <alignment horizontal="left" vertical="top" wrapText="1"/>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0" fontId="7" fillId="4" borderId="11" xfId="0" applyFont="1" applyFill="1" applyBorder="1" applyAlignment="1">
      <alignment horizontal="center" vertical="top"/>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49" fontId="4" fillId="0" borderId="7" xfId="0" applyNumberFormat="1" applyFont="1" applyBorder="1" applyAlignment="1">
      <alignment horizontal="center"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14" fontId="8" fillId="0" borderId="7" xfId="0" applyNumberFormat="1" applyFont="1" applyBorder="1" applyAlignment="1">
      <alignment horizontal="center" vertical="top"/>
    </xf>
    <xf numFmtId="0" fontId="4" fillId="4" borderId="11" xfId="0"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0" borderId="7" xfId="0" applyNumberFormat="1" applyFont="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14" fillId="0" borderId="8" xfId="0" applyFont="1" applyFill="1" applyBorder="1" applyAlignment="1">
      <alignment horizontal="center" vertical="top" wrapText="1"/>
    </xf>
    <xf numFmtId="0" fontId="14" fillId="0"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4" fillId="5" borderId="8" xfId="0" applyFont="1" applyFill="1" applyBorder="1" applyAlignment="1">
      <alignment horizontal="center" vertical="top"/>
    </xf>
    <xf numFmtId="0" fontId="4" fillId="5" borderId="7" xfId="0" applyFont="1" applyFill="1" applyBorder="1" applyAlignment="1">
      <alignment horizontal="center" vertical="top"/>
    </xf>
    <xf numFmtId="0" fontId="7" fillId="4" borderId="11" xfId="0" applyFont="1" applyFill="1" applyBorder="1" applyAlignment="1">
      <alignment horizontal="center" vertical="top" wrapText="1"/>
    </xf>
    <xf numFmtId="0" fontId="4" fillId="0" borderId="11"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7" fillId="5" borderId="8" xfId="0" applyFont="1" applyFill="1" applyBorder="1" applyAlignment="1">
      <alignment horizontal="left" vertical="top" wrapText="1"/>
    </xf>
    <xf numFmtId="0" fontId="7" fillId="5" borderId="7" xfId="0" applyFont="1" applyFill="1" applyBorder="1" applyAlignment="1">
      <alignment horizontal="left"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91"/>
  <sheetViews>
    <sheetView tabSelected="1" view="pageBreakPreview" zoomScale="70" zoomScaleNormal="70" zoomScaleSheetLayoutView="70" workbookViewId="0">
      <selection activeCell="H5" sqref="H5:I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28" customWidth="1"/>
    <col min="9" max="9" width="77.5703125" style="1" customWidth="1"/>
    <col min="10" max="16384" width="9.140625" style="1"/>
  </cols>
  <sheetData>
    <row r="1" spans="2:9" ht="15.75" customHeight="1">
      <c r="H1" s="171" t="s">
        <v>101</v>
      </c>
      <c r="I1" s="171"/>
    </row>
    <row r="2" spans="2:9" ht="15.75" customHeight="1">
      <c r="H2" s="171" t="s">
        <v>100</v>
      </c>
      <c r="I2" s="171"/>
    </row>
    <row r="3" spans="2:9" ht="15.75" customHeight="1">
      <c r="H3" s="171" t="s">
        <v>98</v>
      </c>
      <c r="I3" s="171"/>
    </row>
    <row r="4" spans="2:9" ht="15.75" customHeight="1">
      <c r="H4" s="171" t="s">
        <v>99</v>
      </c>
      <c r="I4" s="171"/>
    </row>
    <row r="5" spans="2:9" ht="15.75" customHeight="1">
      <c r="B5" s="2"/>
      <c r="C5" s="2"/>
      <c r="D5" s="2"/>
      <c r="E5" s="2"/>
      <c r="G5" s="2"/>
      <c r="H5" s="171" t="s">
        <v>190</v>
      </c>
      <c r="I5" s="171"/>
    </row>
    <row r="6" spans="2:9">
      <c r="B6" s="2"/>
      <c r="C6" s="2"/>
      <c r="D6" s="2"/>
      <c r="E6" s="2"/>
      <c r="F6" s="2"/>
      <c r="G6" s="2"/>
      <c r="H6" s="30"/>
      <c r="I6" s="2"/>
    </row>
    <row r="7" spans="2:9" ht="73.5" customHeight="1">
      <c r="B7" s="134" t="s">
        <v>144</v>
      </c>
      <c r="C7" s="135"/>
      <c r="D7" s="135"/>
      <c r="E7" s="135"/>
      <c r="F7" s="135"/>
      <c r="G7" s="135"/>
      <c r="H7" s="135"/>
      <c r="I7" s="135"/>
    </row>
    <row r="8" spans="2:9" ht="16.5" thickBot="1">
      <c r="H8" s="29"/>
    </row>
    <row r="9" spans="2:9" ht="75" customHeight="1">
      <c r="B9" s="142" t="s">
        <v>2</v>
      </c>
      <c r="C9" s="143" t="s">
        <v>14</v>
      </c>
      <c r="D9" s="142" t="s">
        <v>3</v>
      </c>
      <c r="E9" s="142" t="s">
        <v>0</v>
      </c>
      <c r="F9" s="142"/>
      <c r="G9" s="142" t="s">
        <v>4</v>
      </c>
      <c r="H9" s="145" t="s">
        <v>145</v>
      </c>
      <c r="I9" s="142" t="s">
        <v>1</v>
      </c>
    </row>
    <row r="10" spans="2:9" s="5" customFormat="1" ht="45" customHeight="1">
      <c r="B10" s="142"/>
      <c r="C10" s="144"/>
      <c r="D10" s="142"/>
      <c r="E10" s="3" t="s">
        <v>5</v>
      </c>
      <c r="F10" s="4" t="s">
        <v>6</v>
      </c>
      <c r="G10" s="64"/>
      <c r="H10" s="146"/>
      <c r="I10" s="64"/>
    </row>
    <row r="11" spans="2:9" s="5" customFormat="1">
      <c r="B11" s="136"/>
      <c r="C11" s="64" t="s">
        <v>125</v>
      </c>
      <c r="D11" s="67" t="s">
        <v>78</v>
      </c>
      <c r="E11" s="64" t="s">
        <v>146</v>
      </c>
      <c r="F11" s="96">
        <v>45657</v>
      </c>
      <c r="G11" s="4" t="s">
        <v>7</v>
      </c>
      <c r="H11" s="31">
        <f>H12+H13+H14</f>
        <v>581773.05900000001</v>
      </c>
      <c r="I11" s="139"/>
    </row>
    <row r="12" spans="2:9">
      <c r="B12" s="137"/>
      <c r="C12" s="65"/>
      <c r="D12" s="68"/>
      <c r="E12" s="65"/>
      <c r="F12" s="97"/>
      <c r="G12" s="6" t="s">
        <v>8</v>
      </c>
      <c r="H12" s="31">
        <f>H17+H189+H229+H214</f>
        <v>40030.600000000006</v>
      </c>
      <c r="I12" s="140"/>
    </row>
    <row r="13" spans="2:9">
      <c r="B13" s="137"/>
      <c r="C13" s="65"/>
      <c r="D13" s="68"/>
      <c r="E13" s="65"/>
      <c r="F13" s="97"/>
      <c r="G13" s="6" t="s">
        <v>9</v>
      </c>
      <c r="H13" s="31">
        <f>H18+H190+H230+H215</f>
        <v>302734.05</v>
      </c>
      <c r="I13" s="140"/>
    </row>
    <row r="14" spans="2:9">
      <c r="B14" s="137"/>
      <c r="C14" s="65"/>
      <c r="D14" s="68"/>
      <c r="E14" s="65"/>
      <c r="F14" s="97"/>
      <c r="G14" s="6" t="s">
        <v>10</v>
      </c>
      <c r="H14" s="31">
        <f>H19+H191+H231+H216</f>
        <v>239008.40899999999</v>
      </c>
      <c r="I14" s="140"/>
    </row>
    <row r="15" spans="2:9" ht="31.5">
      <c r="B15" s="138"/>
      <c r="C15" s="66"/>
      <c r="D15" s="69"/>
      <c r="E15" s="66"/>
      <c r="F15" s="108"/>
      <c r="G15" s="6" t="s">
        <v>11</v>
      </c>
      <c r="H15" s="31">
        <v>0</v>
      </c>
      <c r="I15" s="141"/>
    </row>
    <row r="16" spans="2:9" s="8" customFormat="1" ht="21.75" customHeight="1">
      <c r="B16" s="122" t="s">
        <v>47</v>
      </c>
      <c r="C16" s="125" t="s">
        <v>126</v>
      </c>
      <c r="D16" s="128" t="s">
        <v>78</v>
      </c>
      <c r="E16" s="64" t="s">
        <v>146</v>
      </c>
      <c r="F16" s="96">
        <v>45657</v>
      </c>
      <c r="G16" s="7" t="s">
        <v>7</v>
      </c>
      <c r="H16" s="32">
        <f>H17+H18+H19</f>
        <v>531734.89899999998</v>
      </c>
      <c r="I16" s="180"/>
    </row>
    <row r="17" spans="2:9" s="10" customFormat="1" ht="24" customHeight="1">
      <c r="B17" s="123"/>
      <c r="C17" s="126"/>
      <c r="D17" s="129"/>
      <c r="E17" s="65"/>
      <c r="F17" s="97"/>
      <c r="G17" s="9" t="s">
        <v>8</v>
      </c>
      <c r="H17" s="32">
        <f>H22+H57+H134+H154+H174+H179+H184</f>
        <v>31294.600000000002</v>
      </c>
      <c r="I17" s="181"/>
    </row>
    <row r="18" spans="2:9" s="10" customFormat="1" ht="27.75" customHeight="1">
      <c r="B18" s="123"/>
      <c r="C18" s="126"/>
      <c r="D18" s="129"/>
      <c r="E18" s="65"/>
      <c r="F18" s="97"/>
      <c r="G18" s="9" t="s">
        <v>9</v>
      </c>
      <c r="H18" s="32">
        <f>H23+H58+H135+H155+H175+H180+H185</f>
        <v>287339.05</v>
      </c>
      <c r="I18" s="181"/>
    </row>
    <row r="19" spans="2:9" s="10" customFormat="1" ht="20.25" customHeight="1">
      <c r="B19" s="123"/>
      <c r="C19" s="126"/>
      <c r="D19" s="129"/>
      <c r="E19" s="65"/>
      <c r="F19" s="97"/>
      <c r="G19" s="9" t="s">
        <v>10</v>
      </c>
      <c r="H19" s="32">
        <f>H24+H59+H136+H156+H176+H181+H186+H171</f>
        <v>213101.24900000001</v>
      </c>
      <c r="I19" s="181"/>
    </row>
    <row r="20" spans="2:9" s="10" customFormat="1" ht="31.5">
      <c r="B20" s="124"/>
      <c r="C20" s="127"/>
      <c r="D20" s="130"/>
      <c r="E20" s="66"/>
      <c r="F20" s="108"/>
      <c r="G20" s="9" t="s">
        <v>11</v>
      </c>
      <c r="H20" s="32" t="s">
        <v>69</v>
      </c>
      <c r="I20" s="182"/>
    </row>
    <row r="21" spans="2:9" s="14" customFormat="1" ht="29.25" customHeight="1">
      <c r="B21" s="131" t="s">
        <v>12</v>
      </c>
      <c r="C21" s="101" t="s">
        <v>13</v>
      </c>
      <c r="D21" s="119"/>
      <c r="E21" s="64" t="s">
        <v>146</v>
      </c>
      <c r="F21" s="96">
        <v>45657</v>
      </c>
      <c r="G21" s="46" t="s">
        <v>7</v>
      </c>
      <c r="H21" s="47">
        <f>H22+H23+H24+H25</f>
        <v>266439.39899999998</v>
      </c>
      <c r="I21" s="109"/>
    </row>
    <row r="22" spans="2:9" s="15" customFormat="1" ht="29.25" customHeight="1">
      <c r="B22" s="132"/>
      <c r="C22" s="102"/>
      <c r="D22" s="120"/>
      <c r="E22" s="65"/>
      <c r="F22" s="97"/>
      <c r="G22" s="48" t="s">
        <v>8</v>
      </c>
      <c r="H22" s="47">
        <v>0</v>
      </c>
      <c r="I22" s="91"/>
    </row>
    <row r="23" spans="2:9" s="15" customFormat="1" ht="29.25" customHeight="1">
      <c r="B23" s="132"/>
      <c r="C23" s="102"/>
      <c r="D23" s="120"/>
      <c r="E23" s="65"/>
      <c r="F23" s="97"/>
      <c r="G23" s="48" t="s">
        <v>9</v>
      </c>
      <c r="H23" s="47">
        <f>H27+H30+H33+H36+H39+H42+H46+H54+H50</f>
        <v>122981.35</v>
      </c>
      <c r="I23" s="91"/>
    </row>
    <row r="24" spans="2:9" s="15" customFormat="1" ht="29.25" customHeight="1">
      <c r="B24" s="132"/>
      <c r="C24" s="102"/>
      <c r="D24" s="120"/>
      <c r="E24" s="65"/>
      <c r="F24" s="97"/>
      <c r="G24" s="48" t="s">
        <v>10</v>
      </c>
      <c r="H24" s="47">
        <f>H28+H31+H34+H37+H40+H43+H47+H51</f>
        <v>143458.049</v>
      </c>
      <c r="I24" s="91"/>
    </row>
    <row r="25" spans="2:9" s="15" customFormat="1" ht="29.25" customHeight="1">
      <c r="B25" s="133"/>
      <c r="C25" s="103"/>
      <c r="D25" s="121"/>
      <c r="E25" s="66"/>
      <c r="F25" s="108"/>
      <c r="G25" s="48" t="s">
        <v>11</v>
      </c>
      <c r="H25" s="47">
        <v>0</v>
      </c>
      <c r="I25" s="92"/>
    </row>
    <row r="26" spans="2:9" s="5" customFormat="1" ht="29.25" customHeight="1">
      <c r="B26" s="70" t="s">
        <v>16</v>
      </c>
      <c r="C26" s="64" t="s">
        <v>15</v>
      </c>
      <c r="D26" s="64"/>
      <c r="E26" s="64"/>
      <c r="F26" s="96"/>
      <c r="G26" s="20" t="s">
        <v>7</v>
      </c>
      <c r="H26" s="37">
        <f>H27+H28</f>
        <v>193000.44</v>
      </c>
      <c r="I26" s="64" t="s">
        <v>62</v>
      </c>
    </row>
    <row r="27" spans="2:9" ht="29.25" customHeight="1">
      <c r="B27" s="71"/>
      <c r="C27" s="65"/>
      <c r="D27" s="65"/>
      <c r="E27" s="65"/>
      <c r="F27" s="97"/>
      <c r="G27" s="6" t="s">
        <v>9</v>
      </c>
      <c r="H27" s="38">
        <v>118213.5</v>
      </c>
      <c r="I27" s="65"/>
    </row>
    <row r="28" spans="2:9" ht="29.25" customHeight="1">
      <c r="B28" s="71"/>
      <c r="C28" s="65"/>
      <c r="D28" s="65"/>
      <c r="E28" s="65"/>
      <c r="F28" s="97"/>
      <c r="G28" s="6" t="s">
        <v>10</v>
      </c>
      <c r="H28" s="38">
        <v>74786.94</v>
      </c>
      <c r="I28" s="66"/>
    </row>
    <row r="29" spans="2:9" s="5" customFormat="1" ht="29.25" customHeight="1">
      <c r="B29" s="70" t="s">
        <v>17</v>
      </c>
      <c r="C29" s="178" t="s">
        <v>18</v>
      </c>
      <c r="D29" s="64"/>
      <c r="E29" s="64"/>
      <c r="F29" s="96"/>
      <c r="G29" s="20" t="s">
        <v>7</v>
      </c>
      <c r="H29" s="37">
        <f>H30+H31</f>
        <v>949.89</v>
      </c>
      <c r="I29" s="110" t="s">
        <v>170</v>
      </c>
    </row>
    <row r="30" spans="2:9" ht="29.25" customHeight="1">
      <c r="B30" s="71"/>
      <c r="C30" s="179"/>
      <c r="D30" s="65"/>
      <c r="E30" s="65"/>
      <c r="F30" s="97"/>
      <c r="G30" s="6" t="s">
        <v>9</v>
      </c>
      <c r="H30" s="38">
        <v>949.89</v>
      </c>
      <c r="I30" s="111"/>
    </row>
    <row r="31" spans="2:9" ht="41.25" customHeight="1">
      <c r="B31" s="71"/>
      <c r="C31" s="179"/>
      <c r="D31" s="65"/>
      <c r="E31" s="65"/>
      <c r="F31" s="97"/>
      <c r="G31" s="6" t="s">
        <v>10</v>
      </c>
      <c r="H31" s="38">
        <f>136-136</f>
        <v>0</v>
      </c>
      <c r="I31" s="112"/>
    </row>
    <row r="32" spans="2:9" s="17" customFormat="1" ht="45.75" customHeight="1">
      <c r="B32" s="75" t="s">
        <v>19</v>
      </c>
      <c r="C32" s="67" t="s">
        <v>20</v>
      </c>
      <c r="D32" s="67"/>
      <c r="E32" s="67"/>
      <c r="F32" s="93"/>
      <c r="G32" s="16" t="s">
        <v>7</v>
      </c>
      <c r="H32" s="33">
        <f>H33+H34</f>
        <v>510.2</v>
      </c>
      <c r="I32" s="116" t="s">
        <v>132</v>
      </c>
    </row>
    <row r="33" spans="2:9" s="19" customFormat="1" ht="39" customHeight="1">
      <c r="B33" s="76"/>
      <c r="C33" s="68"/>
      <c r="D33" s="68"/>
      <c r="E33" s="68"/>
      <c r="F33" s="94"/>
      <c r="G33" s="18" t="s">
        <v>9</v>
      </c>
      <c r="H33" s="34">
        <v>0</v>
      </c>
      <c r="I33" s="117"/>
    </row>
    <row r="34" spans="2:9" s="19" customFormat="1" ht="29.25" customHeight="1">
      <c r="B34" s="76"/>
      <c r="C34" s="68"/>
      <c r="D34" s="68"/>
      <c r="E34" s="68"/>
      <c r="F34" s="94"/>
      <c r="G34" s="18" t="s">
        <v>10</v>
      </c>
      <c r="H34" s="34">
        <v>510.2</v>
      </c>
      <c r="I34" s="118"/>
    </row>
    <row r="35" spans="2:9" s="5" customFormat="1" ht="29.25" customHeight="1">
      <c r="B35" s="70" t="s">
        <v>21</v>
      </c>
      <c r="C35" s="64" t="s">
        <v>22</v>
      </c>
      <c r="D35" s="64"/>
      <c r="E35" s="64"/>
      <c r="F35" s="96"/>
      <c r="G35" s="20" t="s">
        <v>7</v>
      </c>
      <c r="H35" s="37">
        <f>H36+H37</f>
        <v>14.36</v>
      </c>
      <c r="I35" s="64" t="s">
        <v>169</v>
      </c>
    </row>
    <row r="36" spans="2:9" ht="29.25" customHeight="1">
      <c r="B36" s="71"/>
      <c r="C36" s="65"/>
      <c r="D36" s="65"/>
      <c r="E36" s="65"/>
      <c r="F36" s="97"/>
      <c r="G36" s="6" t="s">
        <v>9</v>
      </c>
      <c r="H36" s="38">
        <v>14.36</v>
      </c>
      <c r="I36" s="65"/>
    </row>
    <row r="37" spans="2:9" ht="29.25" customHeight="1">
      <c r="B37" s="71"/>
      <c r="C37" s="65"/>
      <c r="D37" s="65"/>
      <c r="E37" s="65"/>
      <c r="F37" s="97"/>
      <c r="G37" s="6" t="s">
        <v>10</v>
      </c>
      <c r="H37" s="38">
        <v>0</v>
      </c>
      <c r="I37" s="66"/>
    </row>
    <row r="38" spans="2:9" s="5" customFormat="1" ht="29.25" customHeight="1">
      <c r="B38" s="70" t="s">
        <v>23</v>
      </c>
      <c r="C38" s="64" t="s">
        <v>134</v>
      </c>
      <c r="D38" s="64"/>
      <c r="E38" s="64"/>
      <c r="F38" s="96"/>
      <c r="G38" s="20" t="s">
        <v>7</v>
      </c>
      <c r="H38" s="37">
        <f>H39+H40</f>
        <v>60.5</v>
      </c>
      <c r="I38" s="64" t="s">
        <v>24</v>
      </c>
    </row>
    <row r="39" spans="2:9" ht="29.25" customHeight="1">
      <c r="B39" s="71"/>
      <c r="C39" s="65"/>
      <c r="D39" s="65"/>
      <c r="E39" s="65"/>
      <c r="F39" s="97"/>
      <c r="G39" s="6" t="s">
        <v>9</v>
      </c>
      <c r="H39" s="38">
        <v>0</v>
      </c>
      <c r="I39" s="65"/>
    </row>
    <row r="40" spans="2:9" ht="30" customHeight="1">
      <c r="B40" s="71"/>
      <c r="C40" s="65"/>
      <c r="D40" s="65"/>
      <c r="E40" s="65"/>
      <c r="F40" s="97"/>
      <c r="G40" s="6" t="s">
        <v>10</v>
      </c>
      <c r="H40" s="38">
        <v>60.5</v>
      </c>
      <c r="I40" s="66"/>
    </row>
    <row r="41" spans="2:9" s="17" customFormat="1" ht="29.25" customHeight="1">
      <c r="B41" s="75" t="s">
        <v>25</v>
      </c>
      <c r="C41" s="67" t="s">
        <v>26</v>
      </c>
      <c r="D41" s="67"/>
      <c r="E41" s="67"/>
      <c r="F41" s="93"/>
      <c r="G41" s="16" t="s">
        <v>7</v>
      </c>
      <c r="H41" s="33">
        <f>H42+H43</f>
        <v>69450.709000000003</v>
      </c>
      <c r="I41" s="67" t="s">
        <v>133</v>
      </c>
    </row>
    <row r="42" spans="2:9" s="19" customFormat="1" ht="29.25" customHeight="1">
      <c r="B42" s="76"/>
      <c r="C42" s="68"/>
      <c r="D42" s="68"/>
      <c r="E42" s="68"/>
      <c r="F42" s="94"/>
      <c r="G42" s="18" t="s">
        <v>9</v>
      </c>
      <c r="H42" s="34">
        <v>1375.5</v>
      </c>
      <c r="I42" s="68"/>
    </row>
    <row r="43" spans="2:9" s="19" customFormat="1" ht="29.25" customHeight="1">
      <c r="B43" s="76"/>
      <c r="C43" s="68"/>
      <c r="D43" s="68"/>
      <c r="E43" s="68"/>
      <c r="F43" s="94"/>
      <c r="G43" s="18" t="s">
        <v>10</v>
      </c>
      <c r="H43" s="34">
        <v>68075.209000000003</v>
      </c>
      <c r="I43" s="69"/>
    </row>
    <row r="44" spans="2:9" s="17" customFormat="1" ht="29.45" customHeight="1">
      <c r="B44" s="75" t="s">
        <v>110</v>
      </c>
      <c r="C44" s="67" t="s">
        <v>151</v>
      </c>
      <c r="D44" s="67"/>
      <c r="E44" s="67"/>
      <c r="F44" s="93"/>
      <c r="G44" s="16" t="s">
        <v>7</v>
      </c>
      <c r="H44" s="56">
        <f>H46+H47+H45</f>
        <v>101.1</v>
      </c>
      <c r="I44" s="110" t="s">
        <v>152</v>
      </c>
    </row>
    <row r="45" spans="2:9" s="17" customFormat="1" ht="29.45" customHeight="1">
      <c r="B45" s="76"/>
      <c r="C45" s="68"/>
      <c r="D45" s="68"/>
      <c r="E45" s="68"/>
      <c r="F45" s="94"/>
      <c r="G45" s="18" t="s">
        <v>8</v>
      </c>
      <c r="H45" s="56">
        <v>0</v>
      </c>
      <c r="I45" s="111"/>
    </row>
    <row r="46" spans="2:9" s="19" customFormat="1" ht="29.45" customHeight="1">
      <c r="B46" s="76"/>
      <c r="C46" s="68"/>
      <c r="D46" s="68"/>
      <c r="E46" s="68"/>
      <c r="F46" s="94"/>
      <c r="G46" s="18" t="s">
        <v>9</v>
      </c>
      <c r="H46" s="57">
        <v>100</v>
      </c>
      <c r="I46" s="111"/>
    </row>
    <row r="47" spans="2:9" s="19" customFormat="1" ht="29.25" customHeight="1">
      <c r="B47" s="76"/>
      <c r="C47" s="68"/>
      <c r="D47" s="68"/>
      <c r="E47" s="68"/>
      <c r="F47" s="94"/>
      <c r="G47" s="18" t="s">
        <v>10</v>
      </c>
      <c r="H47" s="57">
        <v>1.1000000000000001</v>
      </c>
      <c r="I47" s="112"/>
    </row>
    <row r="48" spans="2:9" s="17" customFormat="1" ht="29.45" customHeight="1">
      <c r="B48" s="75" t="s">
        <v>112</v>
      </c>
      <c r="C48" s="67" t="s">
        <v>168</v>
      </c>
      <c r="D48" s="67"/>
      <c r="E48" s="67"/>
      <c r="F48" s="93"/>
      <c r="G48" s="16" t="s">
        <v>7</v>
      </c>
      <c r="H48" s="56">
        <f>H50+H51+H49</f>
        <v>2352.1999999999998</v>
      </c>
      <c r="I48" s="110" t="s">
        <v>189</v>
      </c>
    </row>
    <row r="49" spans="2:9" s="17" customFormat="1" ht="29.45" customHeight="1">
      <c r="B49" s="76"/>
      <c r="C49" s="68"/>
      <c r="D49" s="68"/>
      <c r="E49" s="68"/>
      <c r="F49" s="94"/>
      <c r="G49" s="18" t="s">
        <v>8</v>
      </c>
      <c r="H49" s="56">
        <v>0</v>
      </c>
      <c r="I49" s="111"/>
    </row>
    <row r="50" spans="2:9" s="19" customFormat="1" ht="29.45" customHeight="1">
      <c r="B50" s="76"/>
      <c r="C50" s="68"/>
      <c r="D50" s="68"/>
      <c r="E50" s="68"/>
      <c r="F50" s="94"/>
      <c r="G50" s="18" t="s">
        <v>9</v>
      </c>
      <c r="H50" s="57">
        <v>2328.1</v>
      </c>
      <c r="I50" s="111"/>
    </row>
    <row r="51" spans="2:9" s="19" customFormat="1" ht="63" customHeight="1">
      <c r="B51" s="76"/>
      <c r="C51" s="68"/>
      <c r="D51" s="68"/>
      <c r="E51" s="68"/>
      <c r="F51" s="94"/>
      <c r="G51" s="18" t="s">
        <v>10</v>
      </c>
      <c r="H51" s="57">
        <v>24.1</v>
      </c>
      <c r="I51" s="112"/>
    </row>
    <row r="52" spans="2:9" s="17" customFormat="1" ht="19.899999999999999" hidden="1" customHeight="1">
      <c r="B52" s="75" t="s">
        <v>112</v>
      </c>
      <c r="C52" s="67" t="s">
        <v>113</v>
      </c>
      <c r="D52" s="67"/>
      <c r="E52" s="67"/>
      <c r="F52" s="93"/>
      <c r="G52" s="16" t="s">
        <v>7</v>
      </c>
      <c r="H52" s="33">
        <f>H54+H55+H53</f>
        <v>0</v>
      </c>
      <c r="I52" s="204" t="s">
        <v>114</v>
      </c>
    </row>
    <row r="53" spans="2:9" s="17" customFormat="1" ht="19.899999999999999" hidden="1" customHeight="1">
      <c r="B53" s="76"/>
      <c r="C53" s="68"/>
      <c r="D53" s="68"/>
      <c r="E53" s="68"/>
      <c r="F53" s="94"/>
      <c r="G53" s="18" t="s">
        <v>8</v>
      </c>
      <c r="H53" s="33">
        <v>0</v>
      </c>
      <c r="I53" s="205"/>
    </row>
    <row r="54" spans="2:9" s="19" customFormat="1" ht="19.899999999999999" hidden="1" customHeight="1">
      <c r="B54" s="76"/>
      <c r="C54" s="68"/>
      <c r="D54" s="68"/>
      <c r="E54" s="68"/>
      <c r="F54" s="94"/>
      <c r="G54" s="18" t="s">
        <v>9</v>
      </c>
      <c r="H54" s="34">
        <v>0</v>
      </c>
      <c r="I54" s="205"/>
    </row>
    <row r="55" spans="2:9" s="19" customFormat="1" ht="19.899999999999999" hidden="1" customHeight="1">
      <c r="B55" s="76"/>
      <c r="C55" s="68"/>
      <c r="D55" s="68"/>
      <c r="E55" s="68"/>
      <c r="F55" s="94"/>
      <c r="G55" s="18" t="s">
        <v>10</v>
      </c>
      <c r="H55" s="34"/>
      <c r="I55" s="206"/>
    </row>
    <row r="56" spans="2:9" s="14" customFormat="1" ht="30" customHeight="1">
      <c r="B56" s="131" t="s">
        <v>39</v>
      </c>
      <c r="C56" s="101" t="s">
        <v>64</v>
      </c>
      <c r="D56" s="119"/>
      <c r="E56" s="64" t="s">
        <v>146</v>
      </c>
      <c r="F56" s="96">
        <v>45657</v>
      </c>
      <c r="G56" s="46" t="s">
        <v>7</v>
      </c>
      <c r="H56" s="47">
        <f>H57+H58+H59+H60</f>
        <v>230914.89999999997</v>
      </c>
      <c r="I56" s="109"/>
    </row>
    <row r="57" spans="2:9" s="15" customFormat="1">
      <c r="B57" s="132"/>
      <c r="C57" s="102"/>
      <c r="D57" s="120"/>
      <c r="E57" s="65"/>
      <c r="F57" s="97"/>
      <c r="G57" s="48" t="s">
        <v>8</v>
      </c>
      <c r="H57" s="47">
        <f>H80+H84+H88+H100+H105+H110+H114+H118+H122+H126+H130</f>
        <v>31294.600000000002</v>
      </c>
      <c r="I57" s="91"/>
    </row>
    <row r="58" spans="2:9" s="15" customFormat="1">
      <c r="B58" s="132"/>
      <c r="C58" s="102"/>
      <c r="D58" s="120"/>
      <c r="E58" s="65"/>
      <c r="F58" s="97"/>
      <c r="G58" s="48" t="s">
        <v>9</v>
      </c>
      <c r="H58" s="47">
        <f>H62+H65+H68+H71+H74+H77+H81+H85+H89+H93+H97+H101+H106+H111+H115+H119+H123+H127</f>
        <v>157254.59999999998</v>
      </c>
      <c r="I58" s="91"/>
    </row>
    <row r="59" spans="2:9" s="15" customFormat="1">
      <c r="B59" s="132"/>
      <c r="C59" s="102"/>
      <c r="D59" s="120"/>
      <c r="E59" s="65"/>
      <c r="F59" s="97"/>
      <c r="G59" s="48" t="s">
        <v>10</v>
      </c>
      <c r="H59" s="47">
        <f>H63+H66+H69+H72+H75+H78+H86+H90+H94+H102+H107+H112+H116+H82+H120+H124+H128</f>
        <v>42365.7</v>
      </c>
      <c r="I59" s="91"/>
    </row>
    <row r="60" spans="2:9" s="15" customFormat="1" ht="36.75" customHeight="1">
      <c r="B60" s="133"/>
      <c r="C60" s="103"/>
      <c r="D60" s="121"/>
      <c r="E60" s="66"/>
      <c r="F60" s="108"/>
      <c r="G60" s="48" t="s">
        <v>11</v>
      </c>
      <c r="H60" s="47">
        <v>0</v>
      </c>
      <c r="I60" s="92"/>
    </row>
    <row r="61" spans="2:9" s="5" customFormat="1" ht="30" customHeight="1">
      <c r="B61" s="70" t="s">
        <v>40</v>
      </c>
      <c r="C61" s="64" t="s">
        <v>15</v>
      </c>
      <c r="D61" s="64"/>
      <c r="E61" s="64"/>
      <c r="F61" s="96"/>
      <c r="G61" s="20" t="s">
        <v>7</v>
      </c>
      <c r="H61" s="37">
        <f>H62+H63</f>
        <v>135439.29999999999</v>
      </c>
      <c r="I61" s="64" t="s">
        <v>106</v>
      </c>
    </row>
    <row r="62" spans="2:9" ht="23.25" customHeight="1">
      <c r="B62" s="71"/>
      <c r="C62" s="65"/>
      <c r="D62" s="65"/>
      <c r="E62" s="65"/>
      <c r="F62" s="97"/>
      <c r="G62" s="6" t="s">
        <v>9</v>
      </c>
      <c r="H62" s="38">
        <f>125300.4+275.2+3950</f>
        <v>129525.59999999999</v>
      </c>
      <c r="I62" s="65"/>
    </row>
    <row r="63" spans="2:9" ht="25.5" customHeight="1">
      <c r="B63" s="71"/>
      <c r="C63" s="65"/>
      <c r="D63" s="65"/>
      <c r="E63" s="65"/>
      <c r="F63" s="97"/>
      <c r="G63" s="6" t="s">
        <v>10</v>
      </c>
      <c r="H63" s="38">
        <f>5356.9+556.8</f>
        <v>5913.7</v>
      </c>
      <c r="I63" s="66"/>
    </row>
    <row r="64" spans="2:9" s="5" customFormat="1" ht="28.15" customHeight="1">
      <c r="B64" s="70" t="s">
        <v>41</v>
      </c>
      <c r="C64" s="178" t="s">
        <v>123</v>
      </c>
      <c r="D64" s="64"/>
      <c r="E64" s="64"/>
      <c r="F64" s="96"/>
      <c r="G64" s="20" t="s">
        <v>7</v>
      </c>
      <c r="H64" s="37">
        <f>H65+H66</f>
        <v>1923.5</v>
      </c>
      <c r="I64" s="64" t="s">
        <v>128</v>
      </c>
    </row>
    <row r="65" spans="1:9" ht="28.15" customHeight="1">
      <c r="B65" s="71"/>
      <c r="C65" s="179"/>
      <c r="D65" s="65"/>
      <c r="E65" s="65"/>
      <c r="F65" s="97"/>
      <c r="G65" s="6" t="s">
        <v>9</v>
      </c>
      <c r="H65" s="34">
        <f>1719-31.1+0.1-1+180</f>
        <v>1867</v>
      </c>
      <c r="I65" s="65"/>
    </row>
    <row r="66" spans="1:9" ht="28.15" customHeight="1">
      <c r="B66" s="71"/>
      <c r="C66" s="179"/>
      <c r="D66" s="65"/>
      <c r="E66" s="65"/>
      <c r="F66" s="97"/>
      <c r="G66" s="6" t="s">
        <v>10</v>
      </c>
      <c r="H66" s="38">
        <v>56.5</v>
      </c>
      <c r="I66" s="66"/>
    </row>
    <row r="67" spans="1:9" s="17" customFormat="1" ht="34.9" customHeight="1">
      <c r="B67" s="75" t="s">
        <v>42</v>
      </c>
      <c r="C67" s="67" t="s">
        <v>20</v>
      </c>
      <c r="D67" s="67"/>
      <c r="E67" s="67"/>
      <c r="F67" s="93"/>
      <c r="G67" s="16" t="s">
        <v>7</v>
      </c>
      <c r="H67" s="33">
        <f>H68+H69</f>
        <v>494</v>
      </c>
      <c r="I67" s="116" t="s">
        <v>129</v>
      </c>
    </row>
    <row r="68" spans="1:9" s="19" customFormat="1" ht="34.9" customHeight="1">
      <c r="B68" s="76"/>
      <c r="C68" s="68"/>
      <c r="D68" s="68"/>
      <c r="E68" s="68"/>
      <c r="F68" s="94"/>
      <c r="G68" s="18" t="s">
        <v>9</v>
      </c>
      <c r="H68" s="34">
        <v>0</v>
      </c>
      <c r="I68" s="117"/>
    </row>
    <row r="69" spans="1:9" s="19" customFormat="1" ht="44.25" customHeight="1">
      <c r="B69" s="76"/>
      <c r="C69" s="68"/>
      <c r="D69" s="68"/>
      <c r="E69" s="68"/>
      <c r="F69" s="94"/>
      <c r="G69" s="18" t="s">
        <v>10</v>
      </c>
      <c r="H69" s="34">
        <v>494</v>
      </c>
      <c r="I69" s="118"/>
    </row>
    <row r="70" spans="1:9" s="39" customFormat="1" ht="25.5" customHeight="1">
      <c r="A70" s="43"/>
      <c r="B70" s="172" t="s">
        <v>43</v>
      </c>
      <c r="C70" s="110" t="s">
        <v>46</v>
      </c>
      <c r="D70" s="110"/>
      <c r="E70" s="110"/>
      <c r="F70" s="174"/>
      <c r="G70" s="58" t="s">
        <v>7</v>
      </c>
      <c r="H70" s="56">
        <f>H71+H72</f>
        <v>101</v>
      </c>
      <c r="I70" s="110" t="s">
        <v>130</v>
      </c>
    </row>
    <row r="71" spans="1:9" s="40" customFormat="1" ht="24.75" customHeight="1">
      <c r="A71" s="44"/>
      <c r="B71" s="173"/>
      <c r="C71" s="111"/>
      <c r="D71" s="111"/>
      <c r="E71" s="111"/>
      <c r="F71" s="175"/>
      <c r="G71" s="59" t="s">
        <v>9</v>
      </c>
      <c r="H71" s="57">
        <v>101</v>
      </c>
      <c r="I71" s="176"/>
    </row>
    <row r="72" spans="1:9" s="40" customFormat="1" ht="29.25" customHeight="1">
      <c r="A72" s="44"/>
      <c r="B72" s="173"/>
      <c r="C72" s="111"/>
      <c r="D72" s="111"/>
      <c r="E72" s="111"/>
      <c r="F72" s="175"/>
      <c r="G72" s="59" t="s">
        <v>10</v>
      </c>
      <c r="H72" s="57">
        <v>0</v>
      </c>
      <c r="I72" s="177"/>
    </row>
    <row r="73" spans="1:9" s="5" customFormat="1" ht="36.75" customHeight="1">
      <c r="B73" s="75" t="s">
        <v>44</v>
      </c>
      <c r="C73" s="64" t="s">
        <v>26</v>
      </c>
      <c r="D73" s="64"/>
      <c r="E73" s="64"/>
      <c r="F73" s="96"/>
      <c r="G73" s="20" t="s">
        <v>7</v>
      </c>
      <c r="H73" s="37">
        <f>H74+H75</f>
        <v>36446.800000000003</v>
      </c>
      <c r="I73" s="64" t="s">
        <v>143</v>
      </c>
    </row>
    <row r="74" spans="1:9" ht="32.25" customHeight="1">
      <c r="B74" s="76"/>
      <c r="C74" s="65"/>
      <c r="D74" s="65"/>
      <c r="E74" s="65"/>
      <c r="F74" s="97"/>
      <c r="G74" s="6" t="s">
        <v>9</v>
      </c>
      <c r="H74" s="38">
        <v>756.8</v>
      </c>
      <c r="I74" s="65"/>
    </row>
    <row r="75" spans="1:9" ht="28.9" customHeight="1">
      <c r="B75" s="76"/>
      <c r="C75" s="65"/>
      <c r="D75" s="65"/>
      <c r="E75" s="65"/>
      <c r="F75" s="97"/>
      <c r="G75" s="6" t="s">
        <v>10</v>
      </c>
      <c r="H75" s="34">
        <f>33692.9+1080+432.1+285+200</f>
        <v>35690</v>
      </c>
      <c r="I75" s="66"/>
    </row>
    <row r="76" spans="1:9" s="5" customFormat="1" ht="21" hidden="1" customHeight="1">
      <c r="B76" s="70" t="s">
        <v>60</v>
      </c>
      <c r="C76" s="64" t="s">
        <v>61</v>
      </c>
      <c r="D76" s="64"/>
      <c r="E76" s="64"/>
      <c r="F76" s="96"/>
      <c r="G76" s="20" t="s">
        <v>7</v>
      </c>
      <c r="H76" s="37">
        <f>H77+H78</f>
        <v>0</v>
      </c>
      <c r="I76" s="67"/>
    </row>
    <row r="77" spans="1:9" ht="21" hidden="1" customHeight="1">
      <c r="B77" s="71"/>
      <c r="C77" s="65"/>
      <c r="D77" s="65"/>
      <c r="E77" s="65"/>
      <c r="F77" s="97"/>
      <c r="G77" s="6" t="s">
        <v>9</v>
      </c>
      <c r="H77" s="38">
        <v>0</v>
      </c>
      <c r="I77" s="68"/>
    </row>
    <row r="78" spans="1:9" ht="21" hidden="1" customHeight="1">
      <c r="B78" s="71"/>
      <c r="C78" s="65"/>
      <c r="D78" s="65"/>
      <c r="E78" s="65"/>
      <c r="F78" s="97"/>
      <c r="G78" s="6" t="s">
        <v>10</v>
      </c>
      <c r="H78" s="38">
        <v>0</v>
      </c>
      <c r="I78" s="69"/>
    </row>
    <row r="79" spans="1:9" s="5" customFormat="1" ht="26.25" customHeight="1">
      <c r="B79" s="70" t="s">
        <v>45</v>
      </c>
      <c r="C79" s="64" t="s">
        <v>150</v>
      </c>
      <c r="D79" s="64"/>
      <c r="E79" s="64"/>
      <c r="F79" s="96"/>
      <c r="G79" s="20" t="s">
        <v>7</v>
      </c>
      <c r="H79" s="37">
        <f>H81+H82+H80</f>
        <v>15611</v>
      </c>
      <c r="I79" s="72" t="s">
        <v>175</v>
      </c>
    </row>
    <row r="80" spans="1:9" s="5" customFormat="1" ht="30" customHeight="1">
      <c r="B80" s="71"/>
      <c r="C80" s="65"/>
      <c r="D80" s="65"/>
      <c r="E80" s="65"/>
      <c r="F80" s="97"/>
      <c r="G80" s="18" t="s">
        <v>8</v>
      </c>
      <c r="H80" s="37">
        <f>9958.3+5652.7</f>
        <v>15611</v>
      </c>
      <c r="I80" s="73"/>
    </row>
    <row r="81" spans="2:9" ht="26.25" customHeight="1">
      <c r="B81" s="71"/>
      <c r="C81" s="65"/>
      <c r="D81" s="65"/>
      <c r="E81" s="65"/>
      <c r="F81" s="97"/>
      <c r="G81" s="18" t="s">
        <v>9</v>
      </c>
      <c r="H81" s="38">
        <v>0</v>
      </c>
      <c r="I81" s="73"/>
    </row>
    <row r="82" spans="2:9" ht="128.25" customHeight="1">
      <c r="B82" s="71"/>
      <c r="C82" s="65"/>
      <c r="D82" s="65"/>
      <c r="E82" s="65"/>
      <c r="F82" s="97"/>
      <c r="G82" s="18" t="s">
        <v>10</v>
      </c>
      <c r="H82" s="38">
        <v>0</v>
      </c>
      <c r="I82" s="74"/>
    </row>
    <row r="83" spans="2:9" s="5" customFormat="1" ht="20.45" customHeight="1">
      <c r="B83" s="70" t="s">
        <v>60</v>
      </c>
      <c r="C83" s="64" t="s">
        <v>83</v>
      </c>
      <c r="D83" s="64"/>
      <c r="E83" s="64"/>
      <c r="F83" s="96"/>
      <c r="G83" s="16" t="s">
        <v>7</v>
      </c>
      <c r="H83" s="37">
        <f>H85+H86+H84</f>
        <v>15549.5</v>
      </c>
      <c r="I83" s="67" t="s">
        <v>149</v>
      </c>
    </row>
    <row r="84" spans="2:9" s="5" customFormat="1" ht="20.45" customHeight="1">
      <c r="B84" s="71"/>
      <c r="C84" s="65"/>
      <c r="D84" s="65"/>
      <c r="E84" s="65"/>
      <c r="F84" s="97"/>
      <c r="G84" s="18" t="s">
        <v>8</v>
      </c>
      <c r="H84" s="37">
        <v>14470.4</v>
      </c>
      <c r="I84" s="68"/>
    </row>
    <row r="85" spans="2:9" ht="20.45" customHeight="1">
      <c r="B85" s="71"/>
      <c r="C85" s="65"/>
      <c r="D85" s="65"/>
      <c r="E85" s="65"/>
      <c r="F85" s="97"/>
      <c r="G85" s="6" t="s">
        <v>9</v>
      </c>
      <c r="H85" s="38">
        <f>923.6</f>
        <v>923.6</v>
      </c>
      <c r="I85" s="68"/>
    </row>
    <row r="86" spans="2:9" ht="34.5" customHeight="1">
      <c r="B86" s="71"/>
      <c r="C86" s="65"/>
      <c r="D86" s="65"/>
      <c r="E86" s="65"/>
      <c r="F86" s="97"/>
      <c r="G86" s="6" t="s">
        <v>10</v>
      </c>
      <c r="H86" s="38">
        <v>155.5</v>
      </c>
      <c r="I86" s="69"/>
    </row>
    <row r="87" spans="2:9" s="17" customFormat="1" ht="29.45" hidden="1" customHeight="1">
      <c r="B87" s="75" t="s">
        <v>107</v>
      </c>
      <c r="C87" s="67" t="s">
        <v>111</v>
      </c>
      <c r="D87" s="67"/>
      <c r="E87" s="67"/>
      <c r="F87" s="93"/>
      <c r="G87" s="16" t="s">
        <v>7</v>
      </c>
      <c r="H87" s="33">
        <f>H89+H90+H88</f>
        <v>0</v>
      </c>
      <c r="I87" s="67" t="s">
        <v>137</v>
      </c>
    </row>
    <row r="88" spans="2:9" s="17" customFormat="1" ht="29.45" hidden="1" customHeight="1">
      <c r="B88" s="76"/>
      <c r="C88" s="68"/>
      <c r="D88" s="68"/>
      <c r="E88" s="68"/>
      <c r="F88" s="94"/>
      <c r="G88" s="18" t="s">
        <v>8</v>
      </c>
      <c r="H88" s="33">
        <v>0</v>
      </c>
      <c r="I88" s="68"/>
    </row>
    <row r="89" spans="2:9" s="19" customFormat="1" ht="29.45" hidden="1" customHeight="1">
      <c r="B89" s="76"/>
      <c r="C89" s="68"/>
      <c r="D89" s="68"/>
      <c r="E89" s="68"/>
      <c r="F89" s="94"/>
      <c r="G89" s="18" t="s">
        <v>9</v>
      </c>
      <c r="H89" s="34"/>
      <c r="I89" s="68"/>
    </row>
    <row r="90" spans="2:9" s="19" customFormat="1" ht="102.6" hidden="1" customHeight="1">
      <c r="B90" s="76"/>
      <c r="C90" s="68"/>
      <c r="D90" s="68"/>
      <c r="E90" s="68"/>
      <c r="F90" s="94"/>
      <c r="G90" s="18" t="s">
        <v>10</v>
      </c>
      <c r="H90" s="34"/>
      <c r="I90" s="69"/>
    </row>
    <row r="91" spans="2:9" s="17" customFormat="1" ht="22.9" hidden="1" customHeight="1">
      <c r="B91" s="75" t="s">
        <v>116</v>
      </c>
      <c r="C91" s="67" t="s">
        <v>115</v>
      </c>
      <c r="D91" s="67"/>
      <c r="E91" s="67"/>
      <c r="F91" s="93"/>
      <c r="G91" s="16" t="s">
        <v>7</v>
      </c>
      <c r="H91" s="33">
        <f>H93+H94+H92</f>
        <v>0</v>
      </c>
      <c r="I91" s="67" t="s">
        <v>119</v>
      </c>
    </row>
    <row r="92" spans="2:9" s="17" customFormat="1" ht="22.9" hidden="1" customHeight="1">
      <c r="B92" s="76"/>
      <c r="C92" s="68"/>
      <c r="D92" s="68"/>
      <c r="E92" s="68"/>
      <c r="F92" s="94"/>
      <c r="G92" s="18" t="s">
        <v>8</v>
      </c>
      <c r="H92" s="33">
        <v>0</v>
      </c>
      <c r="I92" s="68"/>
    </row>
    <row r="93" spans="2:9" s="19" customFormat="1" ht="22.9" hidden="1" customHeight="1">
      <c r="B93" s="76"/>
      <c r="C93" s="68"/>
      <c r="D93" s="68"/>
      <c r="E93" s="68"/>
      <c r="F93" s="94"/>
      <c r="G93" s="18" t="s">
        <v>9</v>
      </c>
      <c r="H93" s="34"/>
      <c r="I93" s="68"/>
    </row>
    <row r="94" spans="2:9" s="19" customFormat="1" ht="22.9" hidden="1" customHeight="1">
      <c r="B94" s="76"/>
      <c r="C94" s="68"/>
      <c r="D94" s="68"/>
      <c r="E94" s="68"/>
      <c r="F94" s="94"/>
      <c r="G94" s="18" t="s">
        <v>10</v>
      </c>
      <c r="H94" s="34"/>
      <c r="I94" s="69"/>
    </row>
    <row r="95" spans="2:9" s="17" customFormat="1" ht="22.9" customHeight="1">
      <c r="B95" s="75" t="s">
        <v>77</v>
      </c>
      <c r="C95" s="67" t="s">
        <v>138</v>
      </c>
      <c r="D95" s="67"/>
      <c r="E95" s="67"/>
      <c r="F95" s="93"/>
      <c r="G95" s="16" t="s">
        <v>7</v>
      </c>
      <c r="H95" s="33">
        <f>H97+H98+H96</f>
        <v>592.19999999999993</v>
      </c>
      <c r="I95" s="67" t="s">
        <v>181</v>
      </c>
    </row>
    <row r="96" spans="2:9" s="17" customFormat="1" ht="22.9" customHeight="1">
      <c r="B96" s="76"/>
      <c r="C96" s="68"/>
      <c r="D96" s="68"/>
      <c r="E96" s="68"/>
      <c r="F96" s="94"/>
      <c r="G96" s="18" t="s">
        <v>8</v>
      </c>
      <c r="H96" s="33">
        <v>0</v>
      </c>
      <c r="I96" s="68"/>
    </row>
    <row r="97" spans="2:9" s="19" customFormat="1" ht="22.9" customHeight="1">
      <c r="B97" s="76"/>
      <c r="C97" s="68"/>
      <c r="D97" s="68"/>
      <c r="E97" s="68"/>
      <c r="F97" s="94"/>
      <c r="G97" s="18" t="s">
        <v>9</v>
      </c>
      <c r="H97" s="34">
        <f>382.8+42.2+163.9+3.3</f>
        <v>592.19999999999993</v>
      </c>
      <c r="I97" s="68"/>
    </row>
    <row r="98" spans="2:9" s="19" customFormat="1" ht="29.25" customHeight="1">
      <c r="B98" s="76"/>
      <c r="C98" s="68"/>
      <c r="D98" s="68"/>
      <c r="E98" s="68"/>
      <c r="F98" s="94"/>
      <c r="G98" s="18" t="s">
        <v>10</v>
      </c>
      <c r="H98" s="34">
        <v>0</v>
      </c>
      <c r="I98" s="69"/>
    </row>
    <row r="99" spans="2:9" s="24" customFormat="1" ht="22.9" customHeight="1">
      <c r="B99" s="75" t="s">
        <v>107</v>
      </c>
      <c r="C99" s="67" t="s">
        <v>148</v>
      </c>
      <c r="D99" s="113"/>
      <c r="E99" s="64" t="s">
        <v>146</v>
      </c>
      <c r="F99" s="96">
        <v>45657</v>
      </c>
      <c r="G99" s="23" t="s">
        <v>7</v>
      </c>
      <c r="H99" s="36">
        <f>H100+H101+H102+H103</f>
        <v>1105.0999999999999</v>
      </c>
      <c r="I99" s="201" t="s">
        <v>176</v>
      </c>
    </row>
    <row r="100" spans="2:9" s="26" customFormat="1" ht="22.9" customHeight="1">
      <c r="B100" s="76"/>
      <c r="C100" s="68"/>
      <c r="D100" s="114"/>
      <c r="E100" s="65"/>
      <c r="F100" s="97"/>
      <c r="G100" s="18" t="s">
        <v>8</v>
      </c>
      <c r="H100" s="60">
        <v>1083</v>
      </c>
      <c r="I100" s="202"/>
    </row>
    <row r="101" spans="2:9" s="26" customFormat="1" ht="22.9" customHeight="1">
      <c r="B101" s="76"/>
      <c r="C101" s="68"/>
      <c r="D101" s="114"/>
      <c r="E101" s="65"/>
      <c r="F101" s="97"/>
      <c r="G101" s="18" t="s">
        <v>9</v>
      </c>
      <c r="H101" s="60">
        <v>11</v>
      </c>
      <c r="I101" s="202"/>
    </row>
    <row r="102" spans="2:9" s="26" customFormat="1" ht="22.9" customHeight="1">
      <c r="B102" s="76"/>
      <c r="C102" s="68"/>
      <c r="D102" s="114"/>
      <c r="E102" s="65"/>
      <c r="F102" s="97"/>
      <c r="G102" s="18" t="s">
        <v>10</v>
      </c>
      <c r="H102" s="60">
        <v>11.1</v>
      </c>
      <c r="I102" s="202"/>
    </row>
    <row r="103" spans="2:9" s="26" customFormat="1" ht="32.450000000000003" customHeight="1">
      <c r="B103" s="80"/>
      <c r="C103" s="69"/>
      <c r="D103" s="115"/>
      <c r="E103" s="66"/>
      <c r="F103" s="108"/>
      <c r="G103" s="18" t="s">
        <v>11</v>
      </c>
      <c r="H103" s="61">
        <v>0</v>
      </c>
      <c r="I103" s="203"/>
    </row>
    <row r="104" spans="2:9" s="24" customFormat="1" ht="22.9" customHeight="1">
      <c r="B104" s="75" t="s">
        <v>116</v>
      </c>
      <c r="C104" s="67" t="s">
        <v>153</v>
      </c>
      <c r="D104" s="113"/>
      <c r="E104" s="67" t="s">
        <v>146</v>
      </c>
      <c r="F104" s="93">
        <v>45657</v>
      </c>
      <c r="G104" s="23" t="s">
        <v>7</v>
      </c>
      <c r="H104" s="36">
        <f>H105+H106+H107+H108</f>
        <v>3712.5</v>
      </c>
      <c r="I104" s="77" t="s">
        <v>177</v>
      </c>
    </row>
    <row r="105" spans="2:9" s="26" customFormat="1" ht="22.9" customHeight="1">
      <c r="B105" s="76"/>
      <c r="C105" s="68"/>
      <c r="D105" s="114"/>
      <c r="E105" s="68"/>
      <c r="F105" s="94"/>
      <c r="G105" s="18" t="s">
        <v>8</v>
      </c>
      <c r="H105" s="60">
        <v>0</v>
      </c>
      <c r="I105" s="78"/>
    </row>
    <row r="106" spans="2:9" s="26" customFormat="1" ht="22.9" customHeight="1">
      <c r="B106" s="76"/>
      <c r="C106" s="68"/>
      <c r="D106" s="114"/>
      <c r="E106" s="68"/>
      <c r="F106" s="94"/>
      <c r="G106" s="18" t="s">
        <v>9</v>
      </c>
      <c r="H106" s="60">
        <v>3712.5</v>
      </c>
      <c r="I106" s="78"/>
    </row>
    <row r="107" spans="2:9" s="26" customFormat="1" ht="22.9" customHeight="1">
      <c r="B107" s="76"/>
      <c r="C107" s="68"/>
      <c r="D107" s="114"/>
      <c r="E107" s="68"/>
      <c r="F107" s="94"/>
      <c r="G107" s="18" t="s">
        <v>10</v>
      </c>
      <c r="H107" s="60">
        <v>0</v>
      </c>
      <c r="I107" s="78"/>
    </row>
    <row r="108" spans="2:9" s="26" customFormat="1" ht="36" customHeight="1">
      <c r="B108" s="80"/>
      <c r="C108" s="69"/>
      <c r="D108" s="115"/>
      <c r="E108" s="69"/>
      <c r="F108" s="95"/>
      <c r="G108" s="18" t="s">
        <v>11</v>
      </c>
      <c r="H108" s="61">
        <v>0</v>
      </c>
      <c r="I108" s="79"/>
    </row>
    <row r="109" spans="2:9" s="17" customFormat="1" ht="29.45" customHeight="1">
      <c r="B109" s="75" t="s">
        <v>131</v>
      </c>
      <c r="C109" s="67" t="s">
        <v>158</v>
      </c>
      <c r="D109" s="67"/>
      <c r="E109" s="67"/>
      <c r="F109" s="93"/>
      <c r="G109" s="16" t="s">
        <v>7</v>
      </c>
      <c r="H109" s="33">
        <f>H111+H112+H110</f>
        <v>4072.8</v>
      </c>
      <c r="I109" s="87" t="s">
        <v>159</v>
      </c>
    </row>
    <row r="110" spans="2:9" s="17" customFormat="1" ht="29.45" customHeight="1">
      <c r="B110" s="76"/>
      <c r="C110" s="68"/>
      <c r="D110" s="68"/>
      <c r="E110" s="68"/>
      <c r="F110" s="94"/>
      <c r="G110" s="18" t="s">
        <v>8</v>
      </c>
      <c r="H110" s="33">
        <v>0</v>
      </c>
      <c r="I110" s="88"/>
    </row>
    <row r="111" spans="2:9" s="19" customFormat="1" ht="29.45" customHeight="1">
      <c r="B111" s="76"/>
      <c r="C111" s="68"/>
      <c r="D111" s="68"/>
      <c r="E111" s="68"/>
      <c r="F111" s="94"/>
      <c r="G111" s="18" t="s">
        <v>9</v>
      </c>
      <c r="H111" s="34">
        <f>2596.8+1435.2</f>
        <v>4032</v>
      </c>
      <c r="I111" s="88"/>
    </row>
    <row r="112" spans="2:9" s="19" customFormat="1" ht="49.5" customHeight="1">
      <c r="B112" s="76"/>
      <c r="C112" s="68"/>
      <c r="D112" s="68"/>
      <c r="E112" s="68"/>
      <c r="F112" s="94"/>
      <c r="G112" s="18" t="s">
        <v>10</v>
      </c>
      <c r="H112" s="34">
        <f>28+15-0.6-1.1-0.5</f>
        <v>40.799999999999997</v>
      </c>
      <c r="I112" s="89"/>
    </row>
    <row r="113" spans="2:9" s="17" customFormat="1" ht="29.45" customHeight="1">
      <c r="B113" s="75" t="s">
        <v>136</v>
      </c>
      <c r="C113" s="67" t="s">
        <v>160</v>
      </c>
      <c r="D113" s="67"/>
      <c r="E113" s="67"/>
      <c r="F113" s="93"/>
      <c r="G113" s="16" t="s">
        <v>7</v>
      </c>
      <c r="H113" s="33">
        <f>H115+H116+H114</f>
        <v>101.1</v>
      </c>
      <c r="I113" s="77" t="s">
        <v>178</v>
      </c>
    </row>
    <row r="114" spans="2:9" s="17" customFormat="1" ht="29.45" customHeight="1">
      <c r="B114" s="76"/>
      <c r="C114" s="68"/>
      <c r="D114" s="68"/>
      <c r="E114" s="68"/>
      <c r="F114" s="94"/>
      <c r="G114" s="18" t="s">
        <v>8</v>
      </c>
      <c r="H114" s="33">
        <v>0</v>
      </c>
      <c r="I114" s="88"/>
    </row>
    <row r="115" spans="2:9" s="19" customFormat="1" ht="29.45" customHeight="1">
      <c r="B115" s="76"/>
      <c r="C115" s="68"/>
      <c r="D115" s="68"/>
      <c r="E115" s="68"/>
      <c r="F115" s="94"/>
      <c r="G115" s="18" t="s">
        <v>9</v>
      </c>
      <c r="H115" s="34">
        <v>100</v>
      </c>
      <c r="I115" s="88"/>
    </row>
    <row r="116" spans="2:9" s="19" customFormat="1" ht="75.75" customHeight="1">
      <c r="B116" s="76"/>
      <c r="C116" s="68"/>
      <c r="D116" s="68"/>
      <c r="E116" s="68"/>
      <c r="F116" s="94"/>
      <c r="G116" s="18" t="s">
        <v>10</v>
      </c>
      <c r="H116" s="34">
        <v>1.1000000000000001</v>
      </c>
      <c r="I116" s="89"/>
    </row>
    <row r="117" spans="2:9" s="17" customFormat="1" ht="29.45" customHeight="1">
      <c r="B117" s="75" t="s">
        <v>154</v>
      </c>
      <c r="C117" s="67" t="s">
        <v>162</v>
      </c>
      <c r="D117" s="67"/>
      <c r="E117" s="67"/>
      <c r="F117" s="93"/>
      <c r="G117" s="16" t="s">
        <v>7</v>
      </c>
      <c r="H117" s="33">
        <f>H119+H120+H118</f>
        <v>15167.9</v>
      </c>
      <c r="I117" s="87" t="s">
        <v>182</v>
      </c>
    </row>
    <row r="118" spans="2:9" s="17" customFormat="1" ht="29.45" customHeight="1">
      <c r="B118" s="76"/>
      <c r="C118" s="68"/>
      <c r="D118" s="68"/>
      <c r="E118" s="68"/>
      <c r="F118" s="94"/>
      <c r="G118" s="18" t="s">
        <v>8</v>
      </c>
      <c r="H118" s="33">
        <v>0</v>
      </c>
      <c r="I118" s="193"/>
    </row>
    <row r="119" spans="2:9" s="19" customFormat="1" ht="29.45" customHeight="1">
      <c r="B119" s="76"/>
      <c r="C119" s="68"/>
      <c r="D119" s="68"/>
      <c r="E119" s="68"/>
      <c r="F119" s="94"/>
      <c r="G119" s="18" t="s">
        <v>9</v>
      </c>
      <c r="H119" s="34">
        <f>10080.5+5087.4</f>
        <v>15167.9</v>
      </c>
      <c r="I119" s="193"/>
    </row>
    <row r="120" spans="2:9" s="19" customFormat="1" ht="33.75" customHeight="1">
      <c r="B120" s="76"/>
      <c r="C120" s="68"/>
      <c r="D120" s="68"/>
      <c r="E120" s="68"/>
      <c r="F120" s="94"/>
      <c r="G120" s="18" t="s">
        <v>10</v>
      </c>
      <c r="H120" s="34">
        <v>0</v>
      </c>
      <c r="I120" s="194"/>
    </row>
    <row r="121" spans="2:9" s="17" customFormat="1" ht="29.45" customHeight="1">
      <c r="B121" s="75" t="s">
        <v>161</v>
      </c>
      <c r="C121" s="67" t="s">
        <v>164</v>
      </c>
      <c r="D121" s="67"/>
      <c r="E121" s="67"/>
      <c r="F121" s="93"/>
      <c r="G121" s="16" t="s">
        <v>7</v>
      </c>
      <c r="H121" s="33">
        <f>H123+H124+H122</f>
        <v>176.6</v>
      </c>
      <c r="I121" s="87" t="s">
        <v>165</v>
      </c>
    </row>
    <row r="122" spans="2:9" s="17" customFormat="1" ht="29.45" customHeight="1">
      <c r="B122" s="76"/>
      <c r="C122" s="68"/>
      <c r="D122" s="68"/>
      <c r="E122" s="68"/>
      <c r="F122" s="94"/>
      <c r="G122" s="18" t="s">
        <v>8</v>
      </c>
      <c r="H122" s="33">
        <v>0</v>
      </c>
      <c r="I122" s="193"/>
    </row>
    <row r="123" spans="2:9" s="19" customFormat="1" ht="29.45" customHeight="1">
      <c r="B123" s="76"/>
      <c r="C123" s="68"/>
      <c r="D123" s="68"/>
      <c r="E123" s="68"/>
      <c r="F123" s="94"/>
      <c r="G123" s="18" t="s">
        <v>9</v>
      </c>
      <c r="H123" s="34">
        <v>176.6</v>
      </c>
      <c r="I123" s="193"/>
    </row>
    <row r="124" spans="2:9" s="19" customFormat="1" ht="94.5" customHeight="1">
      <c r="B124" s="76"/>
      <c r="C124" s="68"/>
      <c r="D124" s="68"/>
      <c r="E124" s="68"/>
      <c r="F124" s="94"/>
      <c r="G124" s="18" t="s">
        <v>10</v>
      </c>
      <c r="H124" s="34">
        <v>0</v>
      </c>
      <c r="I124" s="194"/>
    </row>
    <row r="125" spans="2:9" s="17" customFormat="1" ht="29.45" customHeight="1">
      <c r="B125" s="75" t="s">
        <v>163</v>
      </c>
      <c r="C125" s="67" t="s">
        <v>172</v>
      </c>
      <c r="D125" s="67"/>
      <c r="E125" s="67"/>
      <c r="F125" s="93"/>
      <c r="G125" s="16" t="s">
        <v>7</v>
      </c>
      <c r="H125" s="33">
        <f>H127+H128+H126</f>
        <v>291.39999999999998</v>
      </c>
      <c r="I125" s="87" t="s">
        <v>183</v>
      </c>
    </row>
    <row r="126" spans="2:9" s="17" customFormat="1" ht="29.45" customHeight="1">
      <c r="B126" s="76"/>
      <c r="C126" s="68"/>
      <c r="D126" s="68"/>
      <c r="E126" s="68"/>
      <c r="F126" s="94"/>
      <c r="G126" s="18" t="s">
        <v>8</v>
      </c>
      <c r="H126" s="33">
        <v>0</v>
      </c>
      <c r="I126" s="193"/>
    </row>
    <row r="127" spans="2:9" s="19" customFormat="1" ht="29.45" customHeight="1">
      <c r="B127" s="76"/>
      <c r="C127" s="68"/>
      <c r="D127" s="68"/>
      <c r="E127" s="68"/>
      <c r="F127" s="94"/>
      <c r="G127" s="18" t="s">
        <v>9</v>
      </c>
      <c r="H127" s="34">
        <v>288.39999999999998</v>
      </c>
      <c r="I127" s="193"/>
    </row>
    <row r="128" spans="2:9" s="19" customFormat="1" ht="94.5" customHeight="1">
      <c r="B128" s="76"/>
      <c r="C128" s="68"/>
      <c r="D128" s="68"/>
      <c r="E128" s="68"/>
      <c r="F128" s="94"/>
      <c r="G128" s="18" t="s">
        <v>10</v>
      </c>
      <c r="H128" s="34">
        <v>3</v>
      </c>
      <c r="I128" s="194"/>
    </row>
    <row r="129" spans="2:9" s="5" customFormat="1" ht="26.25" customHeight="1">
      <c r="B129" s="70" t="s">
        <v>171</v>
      </c>
      <c r="C129" s="64" t="s">
        <v>173</v>
      </c>
      <c r="D129" s="64"/>
      <c r="E129" s="64"/>
      <c r="F129" s="96"/>
      <c r="G129" s="20" t="s">
        <v>7</v>
      </c>
      <c r="H129" s="37">
        <f>H131+H132+H130</f>
        <v>130.19999999999999</v>
      </c>
      <c r="I129" s="72" t="s">
        <v>179</v>
      </c>
    </row>
    <row r="130" spans="2:9" s="5" customFormat="1" ht="30" customHeight="1">
      <c r="B130" s="71"/>
      <c r="C130" s="65"/>
      <c r="D130" s="65"/>
      <c r="E130" s="65"/>
      <c r="F130" s="97"/>
      <c r="G130" s="18" t="s">
        <v>8</v>
      </c>
      <c r="H130" s="37">
        <v>130.19999999999999</v>
      </c>
      <c r="I130" s="73"/>
    </row>
    <row r="131" spans="2:9" ht="26.25" customHeight="1">
      <c r="B131" s="71"/>
      <c r="C131" s="65"/>
      <c r="D131" s="65"/>
      <c r="E131" s="65"/>
      <c r="F131" s="97"/>
      <c r="G131" s="18" t="s">
        <v>9</v>
      </c>
      <c r="H131" s="38">
        <v>0</v>
      </c>
      <c r="I131" s="73"/>
    </row>
    <row r="132" spans="2:9" ht="33" customHeight="1">
      <c r="B132" s="71"/>
      <c r="C132" s="65"/>
      <c r="D132" s="65"/>
      <c r="E132" s="65"/>
      <c r="F132" s="97"/>
      <c r="G132" s="18" t="s">
        <v>10</v>
      </c>
      <c r="H132" s="38">
        <v>0</v>
      </c>
      <c r="I132" s="74"/>
    </row>
    <row r="133" spans="2:9" s="11" customFormat="1" ht="30" customHeight="1">
      <c r="B133" s="81" t="s">
        <v>28</v>
      </c>
      <c r="C133" s="101" t="s">
        <v>27</v>
      </c>
      <c r="D133" s="101"/>
      <c r="E133" s="64" t="s">
        <v>146</v>
      </c>
      <c r="F133" s="96">
        <v>45657</v>
      </c>
      <c r="G133" s="21" t="s">
        <v>7</v>
      </c>
      <c r="H133" s="35">
        <f>H134+H135+H136+H137</f>
        <v>32058.799999999999</v>
      </c>
      <c r="I133" s="98"/>
    </row>
    <row r="134" spans="2:9" s="12" customFormat="1" ht="20.25" customHeight="1">
      <c r="B134" s="82"/>
      <c r="C134" s="102"/>
      <c r="D134" s="102"/>
      <c r="E134" s="65"/>
      <c r="F134" s="97"/>
      <c r="G134" s="22" t="s">
        <v>8</v>
      </c>
      <c r="H134" s="35">
        <v>0</v>
      </c>
      <c r="I134" s="99"/>
    </row>
    <row r="135" spans="2:9" s="12" customFormat="1" ht="30.75" customHeight="1">
      <c r="B135" s="82"/>
      <c r="C135" s="102"/>
      <c r="D135" s="102"/>
      <c r="E135" s="65"/>
      <c r="F135" s="97"/>
      <c r="G135" s="22" t="s">
        <v>9</v>
      </c>
      <c r="H135" s="35">
        <f>H139+H142+H145+H148+H151+H215</f>
        <v>5337.2</v>
      </c>
      <c r="I135" s="99"/>
    </row>
    <row r="136" spans="2:9" s="12" customFormat="1" ht="30" customHeight="1">
      <c r="B136" s="82"/>
      <c r="C136" s="102"/>
      <c r="D136" s="102"/>
      <c r="E136" s="65"/>
      <c r="F136" s="97"/>
      <c r="G136" s="22" t="s">
        <v>10</v>
      </c>
      <c r="H136" s="35">
        <f>H140+H143+H146+H149+H152</f>
        <v>26721.599999999999</v>
      </c>
      <c r="I136" s="99"/>
    </row>
    <row r="137" spans="2:9" s="12" customFormat="1" ht="33" customHeight="1">
      <c r="B137" s="83"/>
      <c r="C137" s="103"/>
      <c r="D137" s="103"/>
      <c r="E137" s="66"/>
      <c r="F137" s="108"/>
      <c r="G137" s="22" t="s">
        <v>11</v>
      </c>
      <c r="H137" s="35">
        <v>0</v>
      </c>
      <c r="I137" s="100"/>
    </row>
    <row r="138" spans="2:9" s="5" customFormat="1" ht="30" customHeight="1">
      <c r="B138" s="70" t="s">
        <v>29</v>
      </c>
      <c r="C138" s="64" t="s">
        <v>15</v>
      </c>
      <c r="D138" s="64"/>
      <c r="E138" s="64"/>
      <c r="F138" s="96"/>
      <c r="G138" s="62" t="s">
        <v>7</v>
      </c>
      <c r="H138" s="63">
        <f>H139+H140</f>
        <v>24900.7</v>
      </c>
      <c r="I138" s="64" t="s">
        <v>155</v>
      </c>
    </row>
    <row r="139" spans="2:9" ht="23.25" customHeight="1">
      <c r="B139" s="71"/>
      <c r="C139" s="65"/>
      <c r="D139" s="65"/>
      <c r="E139" s="65"/>
      <c r="F139" s="97"/>
      <c r="G139" s="6" t="s">
        <v>9</v>
      </c>
      <c r="H139" s="34">
        <f>4454+441.7+430</f>
        <v>5325.7</v>
      </c>
      <c r="I139" s="65"/>
    </row>
    <row r="140" spans="2:9" ht="20.25" customHeight="1">
      <c r="B140" s="71"/>
      <c r="C140" s="65"/>
      <c r="D140" s="65"/>
      <c r="E140" s="65"/>
      <c r="F140" s="97"/>
      <c r="G140" s="6" t="s">
        <v>10</v>
      </c>
      <c r="H140" s="34">
        <f>18873.8+701.2</f>
        <v>19575</v>
      </c>
      <c r="I140" s="66"/>
    </row>
    <row r="141" spans="2:9" s="5" customFormat="1" ht="32.25" customHeight="1">
      <c r="B141" s="70" t="s">
        <v>30</v>
      </c>
      <c r="C141" s="64" t="s">
        <v>65</v>
      </c>
      <c r="D141" s="64"/>
      <c r="E141" s="64"/>
      <c r="F141" s="96"/>
      <c r="G141" s="62" t="s">
        <v>7</v>
      </c>
      <c r="H141" s="63">
        <f>H142+H143</f>
        <v>723.1</v>
      </c>
      <c r="I141" s="64" t="s">
        <v>185</v>
      </c>
    </row>
    <row r="142" spans="2:9" ht="27.75" customHeight="1">
      <c r="B142" s="71"/>
      <c r="C142" s="65"/>
      <c r="D142" s="65"/>
      <c r="E142" s="65"/>
      <c r="F142" s="97"/>
      <c r="G142" s="6" t="s">
        <v>9</v>
      </c>
      <c r="H142" s="34">
        <v>0</v>
      </c>
      <c r="I142" s="65"/>
    </row>
    <row r="143" spans="2:9" ht="375" customHeight="1">
      <c r="B143" s="71"/>
      <c r="C143" s="65"/>
      <c r="D143" s="65"/>
      <c r="E143" s="65"/>
      <c r="F143" s="97"/>
      <c r="G143" s="6" t="s">
        <v>10</v>
      </c>
      <c r="H143" s="34">
        <v>723.1</v>
      </c>
      <c r="I143" s="66"/>
    </row>
    <row r="144" spans="2:9" s="5" customFormat="1" ht="33" customHeight="1">
      <c r="B144" s="70" t="s">
        <v>33</v>
      </c>
      <c r="C144" s="64" t="s">
        <v>31</v>
      </c>
      <c r="D144" s="64"/>
      <c r="E144" s="64"/>
      <c r="F144" s="96"/>
      <c r="G144" s="62" t="s">
        <v>7</v>
      </c>
      <c r="H144" s="63">
        <f>H145+H146</f>
        <v>138.5</v>
      </c>
      <c r="I144" s="64" t="s">
        <v>156</v>
      </c>
    </row>
    <row r="145" spans="2:9" ht="33" customHeight="1">
      <c r="B145" s="71"/>
      <c r="C145" s="65"/>
      <c r="D145" s="65"/>
      <c r="E145" s="65"/>
      <c r="F145" s="97"/>
      <c r="G145" s="6" t="s">
        <v>9</v>
      </c>
      <c r="H145" s="34">
        <v>0</v>
      </c>
      <c r="I145" s="65"/>
    </row>
    <row r="146" spans="2:9" ht="46.9" customHeight="1">
      <c r="B146" s="71"/>
      <c r="C146" s="65"/>
      <c r="D146" s="65"/>
      <c r="E146" s="65"/>
      <c r="F146" s="97"/>
      <c r="G146" s="6" t="s">
        <v>10</v>
      </c>
      <c r="H146" s="34">
        <v>138.5</v>
      </c>
      <c r="I146" s="66"/>
    </row>
    <row r="147" spans="2:9" s="5" customFormat="1" ht="40.5" customHeight="1">
      <c r="B147" s="70" t="s">
        <v>32</v>
      </c>
      <c r="C147" s="64" t="s">
        <v>63</v>
      </c>
      <c r="D147" s="64"/>
      <c r="E147" s="64"/>
      <c r="F147" s="96"/>
      <c r="G147" s="62" t="s">
        <v>7</v>
      </c>
      <c r="H147" s="63">
        <f>H148+H149</f>
        <v>10.3</v>
      </c>
      <c r="I147" s="64" t="s">
        <v>66</v>
      </c>
    </row>
    <row r="148" spans="2:9" ht="27" customHeight="1">
      <c r="B148" s="71"/>
      <c r="C148" s="65"/>
      <c r="D148" s="65"/>
      <c r="E148" s="65"/>
      <c r="F148" s="97"/>
      <c r="G148" s="6" t="s">
        <v>9</v>
      </c>
      <c r="H148" s="34">
        <v>0</v>
      </c>
      <c r="I148" s="65"/>
    </row>
    <row r="149" spans="2:9" ht="33" customHeight="1">
      <c r="B149" s="71"/>
      <c r="C149" s="65"/>
      <c r="D149" s="65"/>
      <c r="E149" s="65"/>
      <c r="F149" s="97"/>
      <c r="G149" s="6" t="s">
        <v>10</v>
      </c>
      <c r="H149" s="34">
        <f>5.5+4.8</f>
        <v>10.3</v>
      </c>
      <c r="I149" s="66"/>
    </row>
    <row r="150" spans="2:9" s="5" customFormat="1" ht="31.5" customHeight="1">
      <c r="B150" s="70" t="s">
        <v>34</v>
      </c>
      <c r="C150" s="64" t="s">
        <v>26</v>
      </c>
      <c r="D150" s="64"/>
      <c r="E150" s="64"/>
      <c r="F150" s="96"/>
      <c r="G150" s="62" t="s">
        <v>7</v>
      </c>
      <c r="H150" s="63">
        <f>H151+H152</f>
        <v>6286.2</v>
      </c>
      <c r="I150" s="64" t="s">
        <v>102</v>
      </c>
    </row>
    <row r="151" spans="2:9" ht="24.75" customHeight="1">
      <c r="B151" s="71"/>
      <c r="C151" s="65"/>
      <c r="D151" s="65"/>
      <c r="E151" s="65"/>
      <c r="F151" s="97"/>
      <c r="G151" s="6" t="s">
        <v>9</v>
      </c>
      <c r="H151" s="34">
        <f>17.1-5.6</f>
        <v>11.500000000000002</v>
      </c>
      <c r="I151" s="65"/>
    </row>
    <row r="152" spans="2:9" ht="15.75" customHeight="1">
      <c r="B152" s="71"/>
      <c r="C152" s="65"/>
      <c r="D152" s="65"/>
      <c r="E152" s="65"/>
      <c r="F152" s="97"/>
      <c r="G152" s="6" t="s">
        <v>10</v>
      </c>
      <c r="H152" s="34">
        <v>6274.7</v>
      </c>
      <c r="I152" s="66"/>
    </row>
    <row r="153" spans="2:9" s="11" customFormat="1" ht="30" customHeight="1">
      <c r="B153" s="81" t="s">
        <v>35</v>
      </c>
      <c r="C153" s="101" t="s">
        <v>67</v>
      </c>
      <c r="D153" s="101"/>
      <c r="E153" s="64" t="s">
        <v>146</v>
      </c>
      <c r="F153" s="96">
        <v>45657</v>
      </c>
      <c r="G153" s="21" t="s">
        <v>7</v>
      </c>
      <c r="H153" s="35">
        <f>H154+H155+H156+H157</f>
        <v>2321.8000000000002</v>
      </c>
      <c r="I153" s="188" t="s">
        <v>82</v>
      </c>
    </row>
    <row r="154" spans="2:9" s="12" customFormat="1" ht="26.25" customHeight="1">
      <c r="B154" s="82"/>
      <c r="C154" s="102"/>
      <c r="D154" s="102"/>
      <c r="E154" s="65"/>
      <c r="F154" s="97"/>
      <c r="G154" s="22" t="s">
        <v>8</v>
      </c>
      <c r="H154" s="35">
        <v>0</v>
      </c>
      <c r="I154" s="99"/>
    </row>
    <row r="155" spans="2:9" s="12" customFormat="1" ht="27.75" customHeight="1">
      <c r="B155" s="82"/>
      <c r="C155" s="102"/>
      <c r="D155" s="102"/>
      <c r="E155" s="65"/>
      <c r="F155" s="97"/>
      <c r="G155" s="22" t="s">
        <v>9</v>
      </c>
      <c r="H155" s="35">
        <f>H160+H165</f>
        <v>1765.9</v>
      </c>
      <c r="I155" s="99"/>
    </row>
    <row r="156" spans="2:9" s="12" customFormat="1" ht="30" customHeight="1">
      <c r="B156" s="82"/>
      <c r="C156" s="102"/>
      <c r="D156" s="102"/>
      <c r="E156" s="65"/>
      <c r="F156" s="97"/>
      <c r="G156" s="22" t="s">
        <v>10</v>
      </c>
      <c r="H156" s="35">
        <f>H161+H166</f>
        <v>555.9</v>
      </c>
      <c r="I156" s="99"/>
    </row>
    <row r="157" spans="2:9" s="12" customFormat="1" ht="33" customHeight="1">
      <c r="B157" s="83"/>
      <c r="C157" s="103"/>
      <c r="D157" s="103"/>
      <c r="E157" s="66"/>
      <c r="F157" s="108"/>
      <c r="G157" s="22" t="s">
        <v>11</v>
      </c>
      <c r="H157" s="35">
        <v>0</v>
      </c>
      <c r="I157" s="100"/>
    </row>
    <row r="158" spans="2:9" s="5" customFormat="1" ht="25.5" customHeight="1">
      <c r="B158" s="70" t="s">
        <v>48</v>
      </c>
      <c r="C158" s="64" t="s">
        <v>49</v>
      </c>
      <c r="D158" s="64"/>
      <c r="E158" s="64" t="s">
        <v>146</v>
      </c>
      <c r="F158" s="96">
        <v>45657</v>
      </c>
      <c r="G158" s="20" t="s">
        <v>7</v>
      </c>
      <c r="H158" s="31">
        <f>H159+H160+H161+H162</f>
        <v>1783.8000000000002</v>
      </c>
      <c r="I158" s="84" t="s">
        <v>186</v>
      </c>
    </row>
    <row r="159" spans="2:9" ht="21.75" customHeight="1">
      <c r="B159" s="71"/>
      <c r="C159" s="65"/>
      <c r="D159" s="65"/>
      <c r="E159" s="65"/>
      <c r="F159" s="97"/>
      <c r="G159" s="6" t="s">
        <v>8</v>
      </c>
      <c r="H159" s="31">
        <v>0</v>
      </c>
      <c r="I159" s="85"/>
    </row>
    <row r="160" spans="2:9" ht="21" customHeight="1">
      <c r="B160" s="71"/>
      <c r="C160" s="65"/>
      <c r="D160" s="65"/>
      <c r="E160" s="65"/>
      <c r="F160" s="97"/>
      <c r="G160" s="6" t="s">
        <v>9</v>
      </c>
      <c r="H160" s="31">
        <v>1765.9</v>
      </c>
      <c r="I160" s="85"/>
    </row>
    <row r="161" spans="2:9" ht="24.75" customHeight="1">
      <c r="B161" s="71"/>
      <c r="C161" s="65"/>
      <c r="D161" s="65"/>
      <c r="E161" s="65"/>
      <c r="F161" s="97"/>
      <c r="G161" s="6" t="s">
        <v>10</v>
      </c>
      <c r="H161" s="31">
        <v>17.899999999999999</v>
      </c>
      <c r="I161" s="85"/>
    </row>
    <row r="162" spans="2:9" ht="18" customHeight="1">
      <c r="B162" s="104"/>
      <c r="C162" s="66"/>
      <c r="D162" s="66"/>
      <c r="E162" s="66"/>
      <c r="F162" s="108"/>
      <c r="G162" s="6" t="s">
        <v>11</v>
      </c>
      <c r="H162" s="31">
        <v>0</v>
      </c>
      <c r="I162" s="86"/>
    </row>
    <row r="163" spans="2:9" s="17" customFormat="1" ht="24" customHeight="1">
      <c r="B163" s="75" t="s">
        <v>50</v>
      </c>
      <c r="C163" s="67" t="s">
        <v>51</v>
      </c>
      <c r="D163" s="67"/>
      <c r="E163" s="64" t="s">
        <v>146</v>
      </c>
      <c r="F163" s="96">
        <v>45657</v>
      </c>
      <c r="G163" s="16" t="s">
        <v>7</v>
      </c>
      <c r="H163" s="61">
        <f>H164+H165+H166+H167</f>
        <v>538</v>
      </c>
      <c r="I163" s="164" t="s">
        <v>184</v>
      </c>
    </row>
    <row r="164" spans="2:9" s="19" customFormat="1" ht="20.25" customHeight="1">
      <c r="B164" s="76"/>
      <c r="C164" s="68"/>
      <c r="D164" s="68"/>
      <c r="E164" s="65"/>
      <c r="F164" s="97"/>
      <c r="G164" s="18" t="s">
        <v>8</v>
      </c>
      <c r="H164" s="61">
        <v>0</v>
      </c>
      <c r="I164" s="165"/>
    </row>
    <row r="165" spans="2:9" s="19" customFormat="1" ht="18.75" customHeight="1">
      <c r="B165" s="76"/>
      <c r="C165" s="68"/>
      <c r="D165" s="68"/>
      <c r="E165" s="65"/>
      <c r="F165" s="97"/>
      <c r="G165" s="18" t="s">
        <v>9</v>
      </c>
      <c r="H165" s="61">
        <v>0</v>
      </c>
      <c r="I165" s="165"/>
    </row>
    <row r="166" spans="2:9" s="19" customFormat="1" ht="19.5" customHeight="1">
      <c r="B166" s="76"/>
      <c r="C166" s="68"/>
      <c r="D166" s="68"/>
      <c r="E166" s="65"/>
      <c r="F166" s="97"/>
      <c r="G166" s="18" t="s">
        <v>10</v>
      </c>
      <c r="H166" s="61">
        <v>538</v>
      </c>
      <c r="I166" s="165"/>
    </row>
    <row r="167" spans="2:9" s="19" customFormat="1" ht="33" customHeight="1">
      <c r="B167" s="80"/>
      <c r="C167" s="69"/>
      <c r="D167" s="69"/>
      <c r="E167" s="66"/>
      <c r="F167" s="108"/>
      <c r="G167" s="18" t="s">
        <v>11</v>
      </c>
      <c r="H167" s="61">
        <v>0</v>
      </c>
      <c r="I167" s="166"/>
    </row>
    <row r="168" spans="2:9" s="11" customFormat="1" ht="21" hidden="1" customHeight="1">
      <c r="B168" s="81" t="s">
        <v>103</v>
      </c>
      <c r="C168" s="101" t="s">
        <v>142</v>
      </c>
      <c r="D168" s="101"/>
      <c r="E168" s="64" t="s">
        <v>146</v>
      </c>
      <c r="F168" s="96">
        <v>45657</v>
      </c>
      <c r="G168" s="21" t="s">
        <v>7</v>
      </c>
      <c r="H168" s="35">
        <f>H169+H170+H171+H172</f>
        <v>0</v>
      </c>
      <c r="I168" s="90" t="s">
        <v>141</v>
      </c>
    </row>
    <row r="169" spans="2:9" s="12" customFormat="1" ht="21" hidden="1" customHeight="1">
      <c r="B169" s="82"/>
      <c r="C169" s="102"/>
      <c r="D169" s="102"/>
      <c r="E169" s="65"/>
      <c r="F169" s="97"/>
      <c r="G169" s="22" t="s">
        <v>8</v>
      </c>
      <c r="H169" s="35">
        <v>0</v>
      </c>
      <c r="I169" s="91"/>
    </row>
    <row r="170" spans="2:9" s="12" customFormat="1" ht="21" hidden="1" customHeight="1">
      <c r="B170" s="82"/>
      <c r="C170" s="102"/>
      <c r="D170" s="102"/>
      <c r="E170" s="65"/>
      <c r="F170" s="97"/>
      <c r="G170" s="22" t="s">
        <v>9</v>
      </c>
      <c r="H170" s="35">
        <v>0</v>
      </c>
      <c r="I170" s="91"/>
    </row>
    <row r="171" spans="2:9" s="12" customFormat="1" ht="21" hidden="1" customHeight="1">
      <c r="B171" s="82"/>
      <c r="C171" s="102"/>
      <c r="D171" s="102"/>
      <c r="E171" s="65"/>
      <c r="F171" s="97"/>
      <c r="G171" s="22" t="s">
        <v>10</v>
      </c>
      <c r="H171" s="35">
        <v>0</v>
      </c>
      <c r="I171" s="91"/>
    </row>
    <row r="172" spans="2:9" s="12" customFormat="1" ht="130.5" hidden="1" customHeight="1">
      <c r="B172" s="83"/>
      <c r="C172" s="103"/>
      <c r="D172" s="103"/>
      <c r="E172" s="66"/>
      <c r="F172" s="108"/>
      <c r="G172" s="22" t="s">
        <v>11</v>
      </c>
      <c r="H172" s="35">
        <v>0</v>
      </c>
      <c r="I172" s="92"/>
    </row>
    <row r="173" spans="2:9" s="11" customFormat="1" ht="21" hidden="1" customHeight="1">
      <c r="B173" s="81" t="s">
        <v>103</v>
      </c>
      <c r="C173" s="101" t="s">
        <v>104</v>
      </c>
      <c r="D173" s="101"/>
      <c r="E173" s="64" t="s">
        <v>124</v>
      </c>
      <c r="F173" s="96">
        <v>45291</v>
      </c>
      <c r="G173" s="21" t="s">
        <v>7</v>
      </c>
      <c r="H173" s="35">
        <f>H174+H175+H176+H177</f>
        <v>0</v>
      </c>
      <c r="I173" s="188" t="s">
        <v>120</v>
      </c>
    </row>
    <row r="174" spans="2:9" s="12" customFormat="1" ht="21" hidden="1" customHeight="1">
      <c r="B174" s="82"/>
      <c r="C174" s="102"/>
      <c r="D174" s="102"/>
      <c r="E174" s="65"/>
      <c r="F174" s="97"/>
      <c r="G174" s="22" t="s">
        <v>8</v>
      </c>
      <c r="H174" s="35">
        <v>0</v>
      </c>
      <c r="I174" s="99"/>
    </row>
    <row r="175" spans="2:9" s="12" customFormat="1" ht="21" hidden="1" customHeight="1">
      <c r="B175" s="82"/>
      <c r="C175" s="102"/>
      <c r="D175" s="102"/>
      <c r="E175" s="65"/>
      <c r="F175" s="97"/>
      <c r="G175" s="22" t="s">
        <v>9</v>
      </c>
      <c r="H175" s="35"/>
      <c r="I175" s="99"/>
    </row>
    <row r="176" spans="2:9" s="12" customFormat="1" ht="21" hidden="1" customHeight="1">
      <c r="B176" s="82"/>
      <c r="C176" s="102"/>
      <c r="D176" s="102"/>
      <c r="E176" s="65"/>
      <c r="F176" s="97"/>
      <c r="G176" s="22" t="s">
        <v>10</v>
      </c>
      <c r="H176" s="35"/>
      <c r="I176" s="99"/>
    </row>
    <row r="177" spans="2:9" s="12" customFormat="1" ht="30" hidden="1" customHeight="1">
      <c r="B177" s="83"/>
      <c r="C177" s="103"/>
      <c r="D177" s="103"/>
      <c r="E177" s="66"/>
      <c r="F177" s="108"/>
      <c r="G177" s="22" t="s">
        <v>11</v>
      </c>
      <c r="H177" s="35">
        <v>0</v>
      </c>
      <c r="I177" s="100"/>
    </row>
    <row r="178" spans="2:9" s="11" customFormat="1" ht="21" hidden="1" customHeight="1">
      <c r="B178" s="81" t="s">
        <v>109</v>
      </c>
      <c r="C178" s="101" t="s">
        <v>108</v>
      </c>
      <c r="D178" s="101"/>
      <c r="E178" s="64" t="s">
        <v>124</v>
      </c>
      <c r="F178" s="96">
        <v>45291</v>
      </c>
      <c r="G178" s="21" t="s">
        <v>7</v>
      </c>
      <c r="H178" s="35">
        <f>H179+H180+H181+H182</f>
        <v>0</v>
      </c>
      <c r="I178" s="188" t="s">
        <v>121</v>
      </c>
    </row>
    <row r="179" spans="2:9" s="12" customFormat="1" ht="21" hidden="1" customHeight="1">
      <c r="B179" s="82"/>
      <c r="C179" s="102"/>
      <c r="D179" s="102"/>
      <c r="E179" s="65"/>
      <c r="F179" s="97"/>
      <c r="G179" s="22" t="s">
        <v>8</v>
      </c>
      <c r="H179" s="35"/>
      <c r="I179" s="99"/>
    </row>
    <row r="180" spans="2:9" s="12" customFormat="1" ht="21" hidden="1" customHeight="1">
      <c r="B180" s="82"/>
      <c r="C180" s="102"/>
      <c r="D180" s="102"/>
      <c r="E180" s="65"/>
      <c r="F180" s="97"/>
      <c r="G180" s="22" t="s">
        <v>9</v>
      </c>
      <c r="H180" s="35"/>
      <c r="I180" s="99"/>
    </row>
    <row r="181" spans="2:9" s="12" customFormat="1" ht="21" hidden="1" customHeight="1">
      <c r="B181" s="82"/>
      <c r="C181" s="102"/>
      <c r="D181" s="102"/>
      <c r="E181" s="65"/>
      <c r="F181" s="97"/>
      <c r="G181" s="22" t="s">
        <v>10</v>
      </c>
      <c r="H181" s="35"/>
      <c r="I181" s="99"/>
    </row>
    <row r="182" spans="2:9" s="12" customFormat="1" ht="30" hidden="1" customHeight="1">
      <c r="B182" s="83"/>
      <c r="C182" s="103"/>
      <c r="D182" s="103"/>
      <c r="E182" s="66"/>
      <c r="F182" s="108"/>
      <c r="G182" s="22" t="s">
        <v>11</v>
      </c>
      <c r="H182" s="35">
        <v>0</v>
      </c>
      <c r="I182" s="100"/>
    </row>
    <row r="183" spans="2:9" s="24" customFormat="1" ht="31.15" hidden="1" customHeight="1">
      <c r="B183" s="198" t="s">
        <v>118</v>
      </c>
      <c r="C183" s="195" t="s">
        <v>122</v>
      </c>
      <c r="D183" s="113"/>
      <c r="E183" s="67" t="s">
        <v>105</v>
      </c>
      <c r="F183" s="93">
        <v>44926</v>
      </c>
      <c r="G183" s="23" t="s">
        <v>7</v>
      </c>
      <c r="H183" s="36">
        <f>H184+H185+H186+H187</f>
        <v>0</v>
      </c>
      <c r="I183" s="190" t="s">
        <v>117</v>
      </c>
    </row>
    <row r="184" spans="2:9" s="26" customFormat="1" ht="31.15" hidden="1" customHeight="1">
      <c r="B184" s="199"/>
      <c r="C184" s="196"/>
      <c r="D184" s="114"/>
      <c r="E184" s="68"/>
      <c r="F184" s="94"/>
      <c r="G184" s="25" t="s">
        <v>8</v>
      </c>
      <c r="H184" s="36"/>
      <c r="I184" s="191"/>
    </row>
    <row r="185" spans="2:9" s="26" customFormat="1" ht="31.15" hidden="1" customHeight="1">
      <c r="B185" s="199"/>
      <c r="C185" s="196"/>
      <c r="D185" s="114"/>
      <c r="E185" s="68"/>
      <c r="F185" s="94"/>
      <c r="G185" s="25" t="s">
        <v>9</v>
      </c>
      <c r="H185" s="36"/>
      <c r="I185" s="191"/>
    </row>
    <row r="186" spans="2:9" s="26" customFormat="1" ht="31.15" hidden="1" customHeight="1">
      <c r="B186" s="199"/>
      <c r="C186" s="196"/>
      <c r="D186" s="114"/>
      <c r="E186" s="68"/>
      <c r="F186" s="94"/>
      <c r="G186" s="25" t="s">
        <v>10</v>
      </c>
      <c r="H186" s="36"/>
      <c r="I186" s="191"/>
    </row>
    <row r="187" spans="2:9" s="26" customFormat="1" ht="31.15" hidden="1" customHeight="1">
      <c r="B187" s="200"/>
      <c r="C187" s="197"/>
      <c r="D187" s="115"/>
      <c r="E187" s="69"/>
      <c r="F187" s="95"/>
      <c r="G187" s="25" t="s">
        <v>11</v>
      </c>
      <c r="H187" s="36">
        <v>0</v>
      </c>
      <c r="I187" s="192"/>
    </row>
    <row r="188" spans="2:9" s="41" customFormat="1" ht="30" customHeight="1">
      <c r="B188" s="158" t="s">
        <v>36</v>
      </c>
      <c r="C188" s="125" t="s">
        <v>127</v>
      </c>
      <c r="D188" s="152" t="s">
        <v>80</v>
      </c>
      <c r="E188" s="64" t="s">
        <v>146</v>
      </c>
      <c r="F188" s="96">
        <v>45657</v>
      </c>
      <c r="G188" s="49" t="s">
        <v>7</v>
      </c>
      <c r="H188" s="50">
        <f>H189+H190+H191+H192</f>
        <v>19784</v>
      </c>
      <c r="I188" s="167"/>
    </row>
    <row r="189" spans="2:9" s="42" customFormat="1" ht="30.75" customHeight="1">
      <c r="B189" s="159"/>
      <c r="C189" s="126"/>
      <c r="D189" s="153"/>
      <c r="E189" s="65"/>
      <c r="F189" s="97"/>
      <c r="G189" s="51" t="s">
        <v>8</v>
      </c>
      <c r="H189" s="50">
        <f>H194+H204</f>
        <v>8736</v>
      </c>
      <c r="I189" s="168"/>
    </row>
    <row r="190" spans="2:9" s="42" customFormat="1" ht="30" customHeight="1">
      <c r="B190" s="159"/>
      <c r="C190" s="126"/>
      <c r="D190" s="153"/>
      <c r="E190" s="65"/>
      <c r="F190" s="97"/>
      <c r="G190" s="51" t="s">
        <v>9</v>
      </c>
      <c r="H190" s="50">
        <f>H195+H205</f>
        <v>11048</v>
      </c>
      <c r="I190" s="168"/>
    </row>
    <row r="191" spans="2:9" s="42" customFormat="1" ht="27.75" customHeight="1">
      <c r="B191" s="159"/>
      <c r="C191" s="126"/>
      <c r="D191" s="153"/>
      <c r="E191" s="65"/>
      <c r="F191" s="97"/>
      <c r="G191" s="51" t="s">
        <v>10</v>
      </c>
      <c r="H191" s="50">
        <f>H196+H206</f>
        <v>0</v>
      </c>
      <c r="I191" s="168"/>
    </row>
    <row r="192" spans="2:9" s="42" customFormat="1" ht="36" customHeight="1">
      <c r="B192" s="160"/>
      <c r="C192" s="127"/>
      <c r="D192" s="154"/>
      <c r="E192" s="66"/>
      <c r="F192" s="108"/>
      <c r="G192" s="51" t="s">
        <v>11</v>
      </c>
      <c r="H192" s="50">
        <f>H197+H207</f>
        <v>0</v>
      </c>
      <c r="I192" s="169"/>
    </row>
    <row r="193" spans="2:9" s="14" customFormat="1" ht="37.5" customHeight="1">
      <c r="B193" s="131" t="s">
        <v>37</v>
      </c>
      <c r="C193" s="119" t="s">
        <v>166</v>
      </c>
      <c r="D193" s="119" t="s">
        <v>80</v>
      </c>
      <c r="E193" s="119"/>
      <c r="F193" s="147"/>
      <c r="G193" s="46" t="s">
        <v>7</v>
      </c>
      <c r="H193" s="47">
        <f>H194+H195+H196+H197</f>
        <v>11074</v>
      </c>
      <c r="I193" s="90" t="s">
        <v>187</v>
      </c>
    </row>
    <row r="194" spans="2:9" s="15" customFormat="1" ht="42.75" customHeight="1">
      <c r="B194" s="132"/>
      <c r="C194" s="120"/>
      <c r="D194" s="120"/>
      <c r="E194" s="120"/>
      <c r="F194" s="148"/>
      <c r="G194" s="48" t="s">
        <v>8</v>
      </c>
      <c r="H194" s="47">
        <f>H199</f>
        <v>8736</v>
      </c>
      <c r="I194" s="91"/>
    </row>
    <row r="195" spans="2:9" s="15" customFormat="1" ht="36" customHeight="1">
      <c r="B195" s="132"/>
      <c r="C195" s="120"/>
      <c r="D195" s="120"/>
      <c r="E195" s="120"/>
      <c r="F195" s="148"/>
      <c r="G195" s="48" t="s">
        <v>9</v>
      </c>
      <c r="H195" s="47">
        <f>H200</f>
        <v>2338</v>
      </c>
      <c r="I195" s="91"/>
    </row>
    <row r="196" spans="2:9" s="15" customFormat="1" ht="31.5" customHeight="1">
      <c r="B196" s="132"/>
      <c r="C196" s="120"/>
      <c r="D196" s="120"/>
      <c r="E196" s="120"/>
      <c r="F196" s="148"/>
      <c r="G196" s="48" t="s">
        <v>10</v>
      </c>
      <c r="H196" s="47">
        <f>H201</f>
        <v>0</v>
      </c>
      <c r="I196" s="91"/>
    </row>
    <row r="197" spans="2:9" s="15" customFormat="1" ht="36.75" customHeight="1">
      <c r="B197" s="133"/>
      <c r="C197" s="121"/>
      <c r="D197" s="121"/>
      <c r="E197" s="121"/>
      <c r="F197" s="149"/>
      <c r="G197" s="48" t="s">
        <v>11</v>
      </c>
      <c r="H197" s="47">
        <v>0</v>
      </c>
      <c r="I197" s="92"/>
    </row>
    <row r="198" spans="2:9" ht="46.5" customHeight="1">
      <c r="B198" s="70" t="s">
        <v>76</v>
      </c>
      <c r="C198" s="64" t="s">
        <v>94</v>
      </c>
      <c r="D198" s="64"/>
      <c r="E198" s="64"/>
      <c r="F198" s="150"/>
      <c r="G198" s="20" t="s">
        <v>7</v>
      </c>
      <c r="H198" s="31">
        <f>H199+H200+H201+H202</f>
        <v>11074</v>
      </c>
      <c r="I198" s="67" t="s">
        <v>188</v>
      </c>
    </row>
    <row r="199" spans="2:9" ht="46.5" customHeight="1">
      <c r="B199" s="71"/>
      <c r="C199" s="65"/>
      <c r="D199" s="65"/>
      <c r="E199" s="65"/>
      <c r="F199" s="151"/>
      <c r="G199" s="6" t="s">
        <v>8</v>
      </c>
      <c r="H199" s="31">
        <v>8736</v>
      </c>
      <c r="I199" s="68"/>
    </row>
    <row r="200" spans="2:9" ht="36.75" customHeight="1">
      <c r="B200" s="71"/>
      <c r="C200" s="65"/>
      <c r="D200" s="65"/>
      <c r="E200" s="65"/>
      <c r="F200" s="151"/>
      <c r="G200" s="6" t="s">
        <v>9</v>
      </c>
      <c r="H200" s="31">
        <v>2338</v>
      </c>
      <c r="I200" s="68"/>
    </row>
    <row r="201" spans="2:9" ht="44.25" customHeight="1">
      <c r="B201" s="45"/>
      <c r="C201" s="65"/>
      <c r="D201" s="54"/>
      <c r="E201" s="54"/>
      <c r="F201" s="55"/>
      <c r="G201" s="6" t="s">
        <v>10</v>
      </c>
      <c r="H201" s="31">
        <v>0</v>
      </c>
      <c r="I201" s="68"/>
    </row>
    <row r="202" spans="2:9" ht="45" customHeight="1">
      <c r="B202" s="45"/>
      <c r="C202" s="66"/>
      <c r="D202" s="54"/>
      <c r="E202" s="54"/>
      <c r="F202" s="55"/>
      <c r="G202" s="6" t="s">
        <v>11</v>
      </c>
      <c r="H202" s="31">
        <v>0</v>
      </c>
      <c r="I202" s="69"/>
    </row>
    <row r="203" spans="2:9" s="14" customFormat="1" ht="31.15" customHeight="1">
      <c r="B203" s="131" t="s">
        <v>68</v>
      </c>
      <c r="C203" s="119" t="s">
        <v>167</v>
      </c>
      <c r="D203" s="119" t="s">
        <v>80</v>
      </c>
      <c r="E203" s="119"/>
      <c r="F203" s="147"/>
      <c r="G203" s="46" t="s">
        <v>7</v>
      </c>
      <c r="H203" s="47">
        <f>H204+H205+H206+H207</f>
        <v>8710</v>
      </c>
      <c r="I203" s="90" t="s">
        <v>69</v>
      </c>
    </row>
    <row r="204" spans="2:9" s="15" customFormat="1" ht="31.15" customHeight="1">
      <c r="B204" s="132"/>
      <c r="C204" s="120"/>
      <c r="D204" s="120"/>
      <c r="E204" s="120"/>
      <c r="F204" s="148"/>
      <c r="G204" s="48" t="s">
        <v>8</v>
      </c>
      <c r="H204" s="47">
        <v>0</v>
      </c>
      <c r="I204" s="91"/>
    </row>
    <row r="205" spans="2:9" s="15" customFormat="1" ht="31.15" customHeight="1">
      <c r="B205" s="132"/>
      <c r="C205" s="120"/>
      <c r="D205" s="120"/>
      <c r="E205" s="120"/>
      <c r="F205" s="148"/>
      <c r="G205" s="48" t="s">
        <v>9</v>
      </c>
      <c r="H205" s="52">
        <f>H210</f>
        <v>8710</v>
      </c>
      <c r="I205" s="91"/>
    </row>
    <row r="206" spans="2:9" s="15" customFormat="1" ht="31.15" customHeight="1">
      <c r="B206" s="132"/>
      <c r="C206" s="120"/>
      <c r="D206" s="120"/>
      <c r="E206" s="120"/>
      <c r="F206" s="148"/>
      <c r="G206" s="48" t="s">
        <v>10</v>
      </c>
      <c r="H206" s="47">
        <v>0</v>
      </c>
      <c r="I206" s="91"/>
    </row>
    <row r="207" spans="2:9" s="15" customFormat="1" ht="31.15" customHeight="1">
      <c r="B207" s="133"/>
      <c r="C207" s="121"/>
      <c r="D207" s="121"/>
      <c r="E207" s="121"/>
      <c r="F207" s="149"/>
      <c r="G207" s="48" t="s">
        <v>11</v>
      </c>
      <c r="H207" s="47">
        <v>0</v>
      </c>
      <c r="I207" s="92"/>
    </row>
    <row r="208" spans="2:9" s="5" customFormat="1" ht="33" customHeight="1">
      <c r="B208" s="70" t="s">
        <v>54</v>
      </c>
      <c r="C208" s="64" t="s">
        <v>70</v>
      </c>
      <c r="D208" s="64" t="s">
        <v>80</v>
      </c>
      <c r="E208" s="64"/>
      <c r="F208" s="150"/>
      <c r="G208" s="20" t="s">
        <v>7</v>
      </c>
      <c r="H208" s="31">
        <f>H209+H210+H211+H212</f>
        <v>8710</v>
      </c>
      <c r="I208" s="164" t="s">
        <v>174</v>
      </c>
    </row>
    <row r="209" spans="2:9" ht="32.25" customHeight="1">
      <c r="B209" s="71"/>
      <c r="C209" s="65"/>
      <c r="D209" s="65"/>
      <c r="E209" s="65"/>
      <c r="F209" s="151"/>
      <c r="G209" s="6" t="s">
        <v>8</v>
      </c>
      <c r="H209" s="31">
        <v>0</v>
      </c>
      <c r="I209" s="165"/>
    </row>
    <row r="210" spans="2:9" ht="33" customHeight="1">
      <c r="B210" s="71"/>
      <c r="C210" s="65"/>
      <c r="D210" s="65"/>
      <c r="E210" s="65"/>
      <c r="F210" s="151"/>
      <c r="G210" s="6" t="s">
        <v>9</v>
      </c>
      <c r="H210" s="31">
        <v>8710</v>
      </c>
      <c r="I210" s="165"/>
    </row>
    <row r="211" spans="2:9" ht="30.75" customHeight="1">
      <c r="B211" s="71"/>
      <c r="C211" s="65"/>
      <c r="D211" s="65"/>
      <c r="E211" s="65"/>
      <c r="F211" s="151"/>
      <c r="G211" s="6" t="s">
        <v>10</v>
      </c>
      <c r="H211" s="31">
        <v>0</v>
      </c>
      <c r="I211" s="165"/>
    </row>
    <row r="212" spans="2:9" ht="30" customHeight="1">
      <c r="B212" s="104"/>
      <c r="C212" s="66"/>
      <c r="D212" s="66"/>
      <c r="E212" s="66"/>
      <c r="F212" s="170"/>
      <c r="G212" s="6" t="s">
        <v>11</v>
      </c>
      <c r="H212" s="31">
        <v>0</v>
      </c>
      <c r="I212" s="166"/>
    </row>
    <row r="213" spans="2:9" s="8" customFormat="1" ht="31.5" customHeight="1">
      <c r="B213" s="158" t="s">
        <v>38</v>
      </c>
      <c r="C213" s="125" t="s">
        <v>81</v>
      </c>
      <c r="D213" s="125"/>
      <c r="E213" s="64" t="s">
        <v>146</v>
      </c>
      <c r="F213" s="96">
        <v>45657</v>
      </c>
      <c r="G213" s="49" t="s">
        <v>7</v>
      </c>
      <c r="H213" s="53">
        <f>H214+H215+H216+H217</f>
        <v>1816.3</v>
      </c>
      <c r="I213" s="125" t="s">
        <v>87</v>
      </c>
    </row>
    <row r="214" spans="2:9" s="8" customFormat="1" ht="31.5" customHeight="1">
      <c r="B214" s="159"/>
      <c r="C214" s="126"/>
      <c r="D214" s="126"/>
      <c r="E214" s="65"/>
      <c r="F214" s="97"/>
      <c r="G214" s="49" t="s">
        <v>8</v>
      </c>
      <c r="H214" s="53">
        <f>H219+H224</f>
        <v>0</v>
      </c>
      <c r="I214" s="126"/>
    </row>
    <row r="215" spans="2:9" s="10" customFormat="1" ht="24.75" customHeight="1">
      <c r="B215" s="159"/>
      <c r="C215" s="126"/>
      <c r="D215" s="126"/>
      <c r="E215" s="65"/>
      <c r="F215" s="97"/>
      <c r="G215" s="51" t="s">
        <v>9</v>
      </c>
      <c r="H215" s="53">
        <f t="shared" ref="H215:H216" si="0">H220+H225</f>
        <v>0</v>
      </c>
      <c r="I215" s="126"/>
    </row>
    <row r="216" spans="2:9" s="10" customFormat="1" ht="27.75" customHeight="1">
      <c r="B216" s="159"/>
      <c r="C216" s="126"/>
      <c r="D216" s="126"/>
      <c r="E216" s="65"/>
      <c r="F216" s="97"/>
      <c r="G216" s="51" t="s">
        <v>10</v>
      </c>
      <c r="H216" s="53">
        <f t="shared" si="0"/>
        <v>1816.3</v>
      </c>
      <c r="I216" s="126"/>
    </row>
    <row r="217" spans="2:9" s="10" customFormat="1" ht="31.5">
      <c r="B217" s="160"/>
      <c r="C217" s="127"/>
      <c r="D217" s="127"/>
      <c r="E217" s="66"/>
      <c r="F217" s="108"/>
      <c r="G217" s="49" t="s">
        <v>11</v>
      </c>
      <c r="H217" s="53">
        <f>H222+H227</f>
        <v>0</v>
      </c>
      <c r="I217" s="127"/>
    </row>
    <row r="218" spans="2:9" s="5" customFormat="1" ht="20.25" hidden="1" customHeight="1">
      <c r="B218" s="70" t="s">
        <v>52</v>
      </c>
      <c r="C218" s="155" t="s">
        <v>88</v>
      </c>
      <c r="D218" s="64"/>
      <c r="E218" s="64" t="s">
        <v>124</v>
      </c>
      <c r="F218" s="96">
        <v>45291</v>
      </c>
      <c r="G218" s="20" t="s">
        <v>7</v>
      </c>
      <c r="H218" s="31">
        <f>H219+H220+H221+H222</f>
        <v>0</v>
      </c>
      <c r="I218" s="189" t="s">
        <v>135</v>
      </c>
    </row>
    <row r="219" spans="2:9" ht="21" hidden="1" customHeight="1">
      <c r="B219" s="71"/>
      <c r="C219" s="156"/>
      <c r="D219" s="65"/>
      <c r="E219" s="65"/>
      <c r="F219" s="97"/>
      <c r="G219" s="6" t="s">
        <v>8</v>
      </c>
      <c r="H219" s="31">
        <v>0</v>
      </c>
      <c r="I219" s="140"/>
    </row>
    <row r="220" spans="2:9" ht="26.25" hidden="1" customHeight="1">
      <c r="B220" s="71"/>
      <c r="C220" s="156"/>
      <c r="D220" s="65"/>
      <c r="E220" s="65"/>
      <c r="F220" s="97"/>
      <c r="G220" s="6" t="s">
        <v>9</v>
      </c>
      <c r="H220" s="31">
        <v>0</v>
      </c>
      <c r="I220" s="140"/>
    </row>
    <row r="221" spans="2:9" ht="26.25" hidden="1" customHeight="1">
      <c r="B221" s="71"/>
      <c r="C221" s="156"/>
      <c r="D221" s="65"/>
      <c r="E221" s="65"/>
      <c r="F221" s="97"/>
      <c r="G221" s="6" t="s">
        <v>10</v>
      </c>
      <c r="H221" s="31">
        <v>0</v>
      </c>
      <c r="I221" s="140"/>
    </row>
    <row r="222" spans="2:9" ht="38.25" hidden="1" customHeight="1">
      <c r="B222" s="104"/>
      <c r="C222" s="157"/>
      <c r="D222" s="66"/>
      <c r="E222" s="66"/>
      <c r="F222" s="108"/>
      <c r="G222" s="6" t="s">
        <v>11</v>
      </c>
      <c r="H222" s="31">
        <v>0</v>
      </c>
      <c r="I222" s="141"/>
    </row>
    <row r="223" spans="2:9" s="5" customFormat="1" ht="28.5" customHeight="1">
      <c r="B223" s="70" t="s">
        <v>52</v>
      </c>
      <c r="C223" s="155" t="s">
        <v>89</v>
      </c>
      <c r="D223" s="64"/>
      <c r="E223" s="64" t="s">
        <v>146</v>
      </c>
      <c r="F223" s="96">
        <v>45657</v>
      </c>
      <c r="G223" s="20" t="s">
        <v>7</v>
      </c>
      <c r="H223" s="31">
        <f>H224+H225+H226+H227</f>
        <v>1816.3</v>
      </c>
      <c r="I223" s="84" t="s">
        <v>147</v>
      </c>
    </row>
    <row r="224" spans="2:9" ht="27" customHeight="1">
      <c r="B224" s="71"/>
      <c r="C224" s="156"/>
      <c r="D224" s="65"/>
      <c r="E224" s="65"/>
      <c r="F224" s="97"/>
      <c r="G224" s="6" t="s">
        <v>8</v>
      </c>
      <c r="H224" s="31">
        <v>0</v>
      </c>
      <c r="I224" s="85"/>
    </row>
    <row r="225" spans="2:9" ht="23.25" customHeight="1">
      <c r="B225" s="71"/>
      <c r="C225" s="156"/>
      <c r="D225" s="65"/>
      <c r="E225" s="65"/>
      <c r="F225" s="97"/>
      <c r="G225" s="6" t="s">
        <v>9</v>
      </c>
      <c r="H225" s="31">
        <v>0</v>
      </c>
      <c r="I225" s="85"/>
    </row>
    <row r="226" spans="2:9" ht="22.5" customHeight="1">
      <c r="B226" s="71"/>
      <c r="C226" s="156"/>
      <c r="D226" s="65"/>
      <c r="E226" s="65"/>
      <c r="F226" s="97"/>
      <c r="G226" s="6" t="s">
        <v>10</v>
      </c>
      <c r="H226" s="31">
        <v>1816.3</v>
      </c>
      <c r="I226" s="85"/>
    </row>
    <row r="227" spans="2:9" ht="37.5" customHeight="1">
      <c r="B227" s="104"/>
      <c r="C227" s="157"/>
      <c r="D227" s="66"/>
      <c r="E227" s="66"/>
      <c r="F227" s="108"/>
      <c r="G227" s="6" t="s">
        <v>11</v>
      </c>
      <c r="H227" s="31">
        <v>0</v>
      </c>
      <c r="I227" s="86"/>
    </row>
    <row r="228" spans="2:9" s="41" customFormat="1" ht="30" customHeight="1">
      <c r="B228" s="158" t="s">
        <v>84</v>
      </c>
      <c r="C228" s="161" t="s">
        <v>71</v>
      </c>
      <c r="D228" s="125" t="s">
        <v>79</v>
      </c>
      <c r="E228" s="64" t="s">
        <v>146</v>
      </c>
      <c r="F228" s="96">
        <v>45657</v>
      </c>
      <c r="G228" s="49" t="s">
        <v>7</v>
      </c>
      <c r="H228" s="50">
        <f>H229+H230+H231+H232</f>
        <v>28437.859999999997</v>
      </c>
      <c r="I228" s="167"/>
    </row>
    <row r="229" spans="2:9" s="10" customFormat="1" ht="30" customHeight="1">
      <c r="B229" s="159"/>
      <c r="C229" s="162"/>
      <c r="D229" s="126"/>
      <c r="E229" s="65"/>
      <c r="F229" s="97"/>
      <c r="G229" s="51" t="s">
        <v>8</v>
      </c>
      <c r="H229" s="50">
        <v>0</v>
      </c>
      <c r="I229" s="168"/>
    </row>
    <row r="230" spans="2:9" s="10" customFormat="1" ht="30" customHeight="1">
      <c r="B230" s="159"/>
      <c r="C230" s="162"/>
      <c r="D230" s="126"/>
      <c r="E230" s="65"/>
      <c r="F230" s="97"/>
      <c r="G230" s="51" t="s">
        <v>9</v>
      </c>
      <c r="H230" s="50">
        <f>H235+H240+H245+H250+H255+H260+H265</f>
        <v>4347</v>
      </c>
      <c r="I230" s="168"/>
    </row>
    <row r="231" spans="2:9" s="10" customFormat="1" ht="30" customHeight="1">
      <c r="B231" s="159"/>
      <c r="C231" s="162"/>
      <c r="D231" s="126"/>
      <c r="E231" s="65"/>
      <c r="F231" s="97"/>
      <c r="G231" s="51" t="s">
        <v>10</v>
      </c>
      <c r="H231" s="50">
        <f>H236+H241+H246+H251+H256+H261+H266+H271</f>
        <v>24090.859999999997</v>
      </c>
      <c r="I231" s="168"/>
    </row>
    <row r="232" spans="2:9" s="10" customFormat="1" ht="50.25" customHeight="1">
      <c r="B232" s="160"/>
      <c r="C232" s="163"/>
      <c r="D232" s="127"/>
      <c r="E232" s="66"/>
      <c r="F232" s="108"/>
      <c r="G232" s="51" t="s">
        <v>11</v>
      </c>
      <c r="H232" s="50">
        <v>0</v>
      </c>
      <c r="I232" s="169"/>
    </row>
    <row r="233" spans="2:9" s="5" customFormat="1" ht="20.25" customHeight="1">
      <c r="B233" s="70" t="s">
        <v>86</v>
      </c>
      <c r="C233" s="105" t="s">
        <v>180</v>
      </c>
      <c r="D233" s="64"/>
      <c r="E233" s="64" t="s">
        <v>146</v>
      </c>
      <c r="F233" s="96">
        <v>45657</v>
      </c>
      <c r="G233" s="20" t="s">
        <v>7</v>
      </c>
      <c r="H233" s="31">
        <f>H234+H235+H236+H237</f>
        <v>2092.6</v>
      </c>
      <c r="I233" s="84" t="s">
        <v>58</v>
      </c>
    </row>
    <row r="234" spans="2:9" ht="21" customHeight="1">
      <c r="B234" s="71"/>
      <c r="C234" s="106"/>
      <c r="D234" s="65"/>
      <c r="E234" s="65"/>
      <c r="F234" s="97"/>
      <c r="G234" s="6" t="s">
        <v>8</v>
      </c>
      <c r="H234" s="31">
        <v>0</v>
      </c>
      <c r="I234" s="85"/>
    </row>
    <row r="235" spans="2:9" ht="21.75" customHeight="1">
      <c r="B235" s="71"/>
      <c r="C235" s="106"/>
      <c r="D235" s="65"/>
      <c r="E235" s="65"/>
      <c r="F235" s="97"/>
      <c r="G235" s="6" t="s">
        <v>9</v>
      </c>
      <c r="H235" s="31">
        <v>0</v>
      </c>
      <c r="I235" s="85"/>
    </row>
    <row r="236" spans="2:9" ht="21" customHeight="1">
      <c r="B236" s="71"/>
      <c r="C236" s="106"/>
      <c r="D236" s="65"/>
      <c r="E236" s="65"/>
      <c r="F236" s="97"/>
      <c r="G236" s="6" t="s">
        <v>10</v>
      </c>
      <c r="H236" s="31">
        <v>2092.6</v>
      </c>
      <c r="I236" s="85"/>
    </row>
    <row r="237" spans="2:9" ht="35.25" customHeight="1">
      <c r="B237" s="104"/>
      <c r="C237" s="107"/>
      <c r="D237" s="66"/>
      <c r="E237" s="66"/>
      <c r="F237" s="108"/>
      <c r="G237" s="6" t="s">
        <v>11</v>
      </c>
      <c r="H237" s="31">
        <v>0</v>
      </c>
      <c r="I237" s="86"/>
    </row>
    <row r="238" spans="2:9" s="17" customFormat="1" ht="20.25" customHeight="1">
      <c r="B238" s="75" t="s">
        <v>85</v>
      </c>
      <c r="C238" s="183" t="s">
        <v>53</v>
      </c>
      <c r="D238" s="67"/>
      <c r="E238" s="67" t="s">
        <v>146</v>
      </c>
      <c r="F238" s="93">
        <v>45657</v>
      </c>
      <c r="G238" s="16" t="s">
        <v>7</v>
      </c>
      <c r="H238" s="61">
        <f>H239+H240+H241+H242</f>
        <v>19706.66</v>
      </c>
      <c r="I238" s="164" t="s">
        <v>57</v>
      </c>
    </row>
    <row r="239" spans="2:9" s="19" customFormat="1" ht="21" customHeight="1">
      <c r="B239" s="76"/>
      <c r="C239" s="184"/>
      <c r="D239" s="68"/>
      <c r="E239" s="68"/>
      <c r="F239" s="94"/>
      <c r="G239" s="18" t="s">
        <v>8</v>
      </c>
      <c r="H239" s="61">
        <v>0</v>
      </c>
      <c r="I239" s="165"/>
    </row>
    <row r="240" spans="2:9" s="19" customFormat="1" ht="21.75" customHeight="1">
      <c r="B240" s="76"/>
      <c r="C240" s="184"/>
      <c r="D240" s="68"/>
      <c r="E240" s="68"/>
      <c r="F240" s="94"/>
      <c r="G240" s="18" t="s">
        <v>9</v>
      </c>
      <c r="H240" s="61">
        <v>526.70000000000005</v>
      </c>
      <c r="I240" s="165"/>
    </row>
    <row r="241" spans="2:9" s="19" customFormat="1" ht="21" customHeight="1">
      <c r="B241" s="76"/>
      <c r="C241" s="184"/>
      <c r="D241" s="68"/>
      <c r="E241" s="68"/>
      <c r="F241" s="94"/>
      <c r="G241" s="18" t="s">
        <v>10</v>
      </c>
      <c r="H241" s="61">
        <v>19179.96</v>
      </c>
      <c r="I241" s="165"/>
    </row>
    <row r="242" spans="2:9" s="19" customFormat="1" ht="30.75" customHeight="1">
      <c r="B242" s="80"/>
      <c r="C242" s="185"/>
      <c r="D242" s="69"/>
      <c r="E242" s="69"/>
      <c r="F242" s="95"/>
      <c r="G242" s="18" t="s">
        <v>11</v>
      </c>
      <c r="H242" s="61">
        <v>0</v>
      </c>
      <c r="I242" s="166"/>
    </row>
    <row r="243" spans="2:9" s="17" customFormat="1" ht="20.25" customHeight="1">
      <c r="B243" s="75" t="s">
        <v>90</v>
      </c>
      <c r="C243" s="183" t="s">
        <v>72</v>
      </c>
      <c r="D243" s="67"/>
      <c r="E243" s="67" t="s">
        <v>146</v>
      </c>
      <c r="F243" s="93">
        <v>45657</v>
      </c>
      <c r="G243" s="16" t="s">
        <v>7</v>
      </c>
      <c r="H243" s="61">
        <f>H244+H245+H246+H247</f>
        <v>2463.3000000000002</v>
      </c>
      <c r="I243" s="164" t="s">
        <v>56</v>
      </c>
    </row>
    <row r="244" spans="2:9" s="19" customFormat="1" ht="21" customHeight="1">
      <c r="B244" s="76"/>
      <c r="C244" s="184"/>
      <c r="D244" s="68"/>
      <c r="E244" s="68"/>
      <c r="F244" s="94"/>
      <c r="G244" s="18" t="s">
        <v>8</v>
      </c>
      <c r="H244" s="61">
        <v>0</v>
      </c>
      <c r="I244" s="165"/>
    </row>
    <row r="245" spans="2:9" s="19" customFormat="1" ht="21.75" customHeight="1">
      <c r="B245" s="76"/>
      <c r="C245" s="184"/>
      <c r="D245" s="68"/>
      <c r="E245" s="68"/>
      <c r="F245" s="94"/>
      <c r="G245" s="18" t="s">
        <v>9</v>
      </c>
      <c r="H245" s="61">
        <v>0</v>
      </c>
      <c r="I245" s="165"/>
    </row>
    <row r="246" spans="2:9" s="19" customFormat="1" ht="21" customHeight="1">
      <c r="B246" s="76"/>
      <c r="C246" s="184"/>
      <c r="D246" s="68"/>
      <c r="E246" s="68"/>
      <c r="F246" s="94"/>
      <c r="G246" s="18" t="s">
        <v>10</v>
      </c>
      <c r="H246" s="61">
        <v>2463.3000000000002</v>
      </c>
      <c r="I246" s="165"/>
    </row>
    <row r="247" spans="2:9" s="19" customFormat="1" ht="30.75" customHeight="1">
      <c r="B247" s="80"/>
      <c r="C247" s="185"/>
      <c r="D247" s="69"/>
      <c r="E247" s="69"/>
      <c r="F247" s="95"/>
      <c r="G247" s="18" t="s">
        <v>11</v>
      </c>
      <c r="H247" s="61">
        <v>0</v>
      </c>
      <c r="I247" s="166"/>
    </row>
    <row r="248" spans="2:9" s="5" customFormat="1" ht="20.25" customHeight="1">
      <c r="B248" s="70" t="s">
        <v>91</v>
      </c>
      <c r="C248" s="105" t="s">
        <v>73</v>
      </c>
      <c r="D248" s="64"/>
      <c r="E248" s="64" t="s">
        <v>146</v>
      </c>
      <c r="F248" s="96">
        <v>45657</v>
      </c>
      <c r="G248" s="20" t="s">
        <v>7</v>
      </c>
      <c r="H248" s="31">
        <f>H249+H250+H251+H252</f>
        <v>1694</v>
      </c>
      <c r="I248" s="84" t="s">
        <v>55</v>
      </c>
    </row>
    <row r="249" spans="2:9" ht="21" customHeight="1">
      <c r="B249" s="71"/>
      <c r="C249" s="106"/>
      <c r="D249" s="65"/>
      <c r="E249" s="65"/>
      <c r="F249" s="97"/>
      <c r="G249" s="6" t="s">
        <v>8</v>
      </c>
      <c r="H249" s="31">
        <v>0</v>
      </c>
      <c r="I249" s="85"/>
    </row>
    <row r="250" spans="2:9" ht="21.75" customHeight="1">
      <c r="B250" s="71"/>
      <c r="C250" s="106"/>
      <c r="D250" s="65"/>
      <c r="E250" s="65"/>
      <c r="F250" s="97"/>
      <c r="G250" s="6" t="s">
        <v>9</v>
      </c>
      <c r="H250" s="31">
        <v>1694</v>
      </c>
      <c r="I250" s="85"/>
    </row>
    <row r="251" spans="2:9" ht="21" customHeight="1">
      <c r="B251" s="71"/>
      <c r="C251" s="106"/>
      <c r="D251" s="65"/>
      <c r="E251" s="65"/>
      <c r="F251" s="97"/>
      <c r="G251" s="6" t="s">
        <v>10</v>
      </c>
      <c r="H251" s="31">
        <v>0</v>
      </c>
      <c r="I251" s="85"/>
    </row>
    <row r="252" spans="2:9" ht="30.75" customHeight="1">
      <c r="B252" s="104"/>
      <c r="C252" s="107"/>
      <c r="D252" s="66"/>
      <c r="E252" s="66"/>
      <c r="F252" s="108"/>
      <c r="G252" s="6" t="s">
        <v>11</v>
      </c>
      <c r="H252" s="31">
        <v>0</v>
      </c>
      <c r="I252" s="86"/>
    </row>
    <row r="253" spans="2:9" s="5" customFormat="1" ht="20.25" customHeight="1">
      <c r="B253" s="70" t="s">
        <v>92</v>
      </c>
      <c r="C253" s="105" t="s">
        <v>74</v>
      </c>
      <c r="D253" s="64"/>
      <c r="E253" s="64" t="s">
        <v>146</v>
      </c>
      <c r="F253" s="96">
        <v>45657</v>
      </c>
      <c r="G253" s="20" t="s">
        <v>7</v>
      </c>
      <c r="H253" s="31">
        <f>H254+H255+H256+H257</f>
        <v>1802</v>
      </c>
      <c r="I253" s="84" t="s">
        <v>59</v>
      </c>
    </row>
    <row r="254" spans="2:9" ht="21" customHeight="1">
      <c r="B254" s="71"/>
      <c r="C254" s="106"/>
      <c r="D254" s="65"/>
      <c r="E254" s="65"/>
      <c r="F254" s="97"/>
      <c r="G254" s="6" t="s">
        <v>8</v>
      </c>
      <c r="H254" s="31">
        <v>0</v>
      </c>
      <c r="I254" s="85"/>
    </row>
    <row r="255" spans="2:9" ht="29.25" customHeight="1">
      <c r="B255" s="71"/>
      <c r="C255" s="106"/>
      <c r="D255" s="65"/>
      <c r="E255" s="65"/>
      <c r="F255" s="97"/>
      <c r="G255" s="6" t="s">
        <v>9</v>
      </c>
      <c r="H255" s="31">
        <v>1802</v>
      </c>
      <c r="I255" s="85"/>
    </row>
    <row r="256" spans="2:9" ht="31.5" customHeight="1">
      <c r="B256" s="71"/>
      <c r="C256" s="106"/>
      <c r="D256" s="65"/>
      <c r="E256" s="65"/>
      <c r="F256" s="97"/>
      <c r="G256" s="6" t="s">
        <v>10</v>
      </c>
      <c r="H256" s="31">
        <v>0</v>
      </c>
      <c r="I256" s="85"/>
    </row>
    <row r="257" spans="2:9" ht="41.25" customHeight="1">
      <c r="B257" s="104"/>
      <c r="C257" s="107"/>
      <c r="D257" s="66"/>
      <c r="E257" s="66"/>
      <c r="F257" s="108"/>
      <c r="G257" s="6" t="s">
        <v>11</v>
      </c>
      <c r="H257" s="31">
        <v>0</v>
      </c>
      <c r="I257" s="86"/>
    </row>
    <row r="258" spans="2:9" s="17" customFormat="1" ht="21.6" customHeight="1">
      <c r="B258" s="75" t="s">
        <v>93</v>
      </c>
      <c r="C258" s="183" t="s">
        <v>75</v>
      </c>
      <c r="D258" s="67"/>
      <c r="E258" s="64" t="s">
        <v>146</v>
      </c>
      <c r="F258" s="96">
        <v>45657</v>
      </c>
      <c r="G258" s="16" t="s">
        <v>7</v>
      </c>
      <c r="H258" s="61">
        <f>H259+H260+H261+H262</f>
        <v>355</v>
      </c>
      <c r="I258" s="67" t="s">
        <v>157</v>
      </c>
    </row>
    <row r="259" spans="2:9" s="19" customFormat="1" ht="21.6" customHeight="1">
      <c r="B259" s="76"/>
      <c r="C259" s="184"/>
      <c r="D259" s="68"/>
      <c r="E259" s="65"/>
      <c r="F259" s="97"/>
      <c r="G259" s="18" t="s">
        <v>8</v>
      </c>
      <c r="H259" s="61">
        <v>0</v>
      </c>
      <c r="I259" s="186"/>
    </row>
    <row r="260" spans="2:9" s="19" customFormat="1" ht="21.6" customHeight="1">
      <c r="B260" s="76"/>
      <c r="C260" s="184"/>
      <c r="D260" s="68"/>
      <c r="E260" s="65"/>
      <c r="F260" s="97"/>
      <c r="G260" s="18" t="s">
        <v>9</v>
      </c>
      <c r="H260" s="61">
        <v>0</v>
      </c>
      <c r="I260" s="186"/>
    </row>
    <row r="261" spans="2:9" s="19" customFormat="1" ht="21.6" customHeight="1">
      <c r="B261" s="76"/>
      <c r="C261" s="184"/>
      <c r="D261" s="68"/>
      <c r="E261" s="65"/>
      <c r="F261" s="97"/>
      <c r="G261" s="18" t="s">
        <v>10</v>
      </c>
      <c r="H261" s="61">
        <v>355</v>
      </c>
      <c r="I261" s="186"/>
    </row>
    <row r="262" spans="2:9" s="19" customFormat="1" ht="17.25" customHeight="1">
      <c r="B262" s="80"/>
      <c r="C262" s="185"/>
      <c r="D262" s="69"/>
      <c r="E262" s="66"/>
      <c r="F262" s="108"/>
      <c r="G262" s="18" t="s">
        <v>11</v>
      </c>
      <c r="H262" s="61">
        <v>0</v>
      </c>
      <c r="I262" s="187"/>
    </row>
    <row r="263" spans="2:9" s="5" customFormat="1" ht="27.75" customHeight="1">
      <c r="B263" s="70" t="s">
        <v>95</v>
      </c>
      <c r="C263" s="105" t="s">
        <v>97</v>
      </c>
      <c r="D263" s="64"/>
      <c r="E263" s="64" t="s">
        <v>146</v>
      </c>
      <c r="F263" s="96">
        <v>45657</v>
      </c>
      <c r="G263" s="20" t="s">
        <v>7</v>
      </c>
      <c r="H263" s="31">
        <f>H264+H265+H266+H267</f>
        <v>324.3</v>
      </c>
      <c r="I263" s="64" t="s">
        <v>96</v>
      </c>
    </row>
    <row r="264" spans="2:9" ht="33.75" customHeight="1">
      <c r="B264" s="71"/>
      <c r="C264" s="106"/>
      <c r="D264" s="65"/>
      <c r="E264" s="65"/>
      <c r="F264" s="97"/>
      <c r="G264" s="6" t="s">
        <v>8</v>
      </c>
      <c r="H264" s="31">
        <v>0</v>
      </c>
      <c r="I264" s="65"/>
    </row>
    <row r="265" spans="2:9" ht="33" customHeight="1">
      <c r="B265" s="71"/>
      <c r="C265" s="106"/>
      <c r="D265" s="65"/>
      <c r="E265" s="65"/>
      <c r="F265" s="97"/>
      <c r="G265" s="6" t="s">
        <v>9</v>
      </c>
      <c r="H265" s="31">
        <v>324.3</v>
      </c>
      <c r="I265" s="65"/>
    </row>
    <row r="266" spans="2:9" ht="37.5" customHeight="1">
      <c r="B266" s="71"/>
      <c r="C266" s="106"/>
      <c r="D266" s="65"/>
      <c r="E266" s="65"/>
      <c r="F266" s="97"/>
      <c r="G266" s="6" t="s">
        <v>10</v>
      </c>
      <c r="H266" s="31">
        <v>0</v>
      </c>
      <c r="I266" s="65"/>
    </row>
    <row r="267" spans="2:9" ht="45" customHeight="1">
      <c r="B267" s="104"/>
      <c r="C267" s="107"/>
      <c r="D267" s="66"/>
      <c r="E267" s="66"/>
      <c r="F267" s="108"/>
      <c r="G267" s="6" t="s">
        <v>11</v>
      </c>
      <c r="H267" s="31">
        <v>0</v>
      </c>
      <c r="I267" s="66"/>
    </row>
    <row r="268" spans="2:9" s="5" customFormat="1" ht="27.75" hidden="1" customHeight="1">
      <c r="B268" s="70" t="s">
        <v>139</v>
      </c>
      <c r="C268" s="105" t="s">
        <v>140</v>
      </c>
      <c r="D268" s="64"/>
      <c r="E268" s="64" t="s">
        <v>124</v>
      </c>
      <c r="F268" s="96">
        <v>45291</v>
      </c>
      <c r="G268" s="20" t="s">
        <v>7</v>
      </c>
      <c r="H268" s="31">
        <f>H269+H270+H271+H272</f>
        <v>0</v>
      </c>
      <c r="I268" s="72" t="s">
        <v>141</v>
      </c>
    </row>
    <row r="269" spans="2:9" ht="33.75" hidden="1" customHeight="1">
      <c r="B269" s="71"/>
      <c r="C269" s="106"/>
      <c r="D269" s="65"/>
      <c r="E269" s="65"/>
      <c r="F269" s="97"/>
      <c r="G269" s="6" t="s">
        <v>8</v>
      </c>
      <c r="H269" s="31">
        <v>0</v>
      </c>
      <c r="I269" s="73"/>
    </row>
    <row r="270" spans="2:9" ht="33" hidden="1" customHeight="1">
      <c r="B270" s="71"/>
      <c r="C270" s="106"/>
      <c r="D270" s="65"/>
      <c r="E270" s="65"/>
      <c r="F270" s="97"/>
      <c r="G270" s="6" t="s">
        <v>9</v>
      </c>
      <c r="H270" s="31">
        <v>0</v>
      </c>
      <c r="I270" s="73"/>
    </row>
    <row r="271" spans="2:9" ht="37.5" hidden="1" customHeight="1">
      <c r="B271" s="71"/>
      <c r="C271" s="106"/>
      <c r="D271" s="65"/>
      <c r="E271" s="65"/>
      <c r="F271" s="97"/>
      <c r="G271" s="6" t="s">
        <v>10</v>
      </c>
      <c r="H271" s="31">
        <v>0</v>
      </c>
      <c r="I271" s="73"/>
    </row>
    <row r="272" spans="2:9" ht="75" hidden="1" customHeight="1">
      <c r="B272" s="104"/>
      <c r="C272" s="107"/>
      <c r="D272" s="66"/>
      <c r="E272" s="66"/>
      <c r="F272" s="108"/>
      <c r="G272" s="6" t="s">
        <v>11</v>
      </c>
      <c r="H272" s="31">
        <v>0</v>
      </c>
      <c r="I272" s="74"/>
    </row>
    <row r="273" spans="8:8" s="13" customFormat="1" ht="16.5" customHeight="1">
      <c r="H273" s="27"/>
    </row>
    <row r="274" spans="8:8" s="13" customFormat="1">
      <c r="H274" s="27"/>
    </row>
    <row r="275" spans="8:8" s="13" customFormat="1">
      <c r="H275" s="27"/>
    </row>
    <row r="276" spans="8:8" s="13" customFormat="1">
      <c r="H276" s="27"/>
    </row>
    <row r="277" spans="8:8" s="13" customFormat="1">
      <c r="H277" s="27"/>
    </row>
    <row r="278" spans="8:8" s="13" customFormat="1">
      <c r="H278" s="27"/>
    </row>
    <row r="279" spans="8:8" s="13" customFormat="1">
      <c r="H279" s="27"/>
    </row>
    <row r="280" spans="8:8" s="13" customFormat="1">
      <c r="H280" s="27"/>
    </row>
    <row r="281" spans="8:8" s="13" customFormat="1">
      <c r="H281" s="27"/>
    </row>
    <row r="282" spans="8:8" s="13" customFormat="1">
      <c r="H282" s="27"/>
    </row>
    <row r="283" spans="8:8" s="13" customFormat="1">
      <c r="H283" s="27"/>
    </row>
    <row r="284" spans="8:8" s="13" customFormat="1">
      <c r="H284" s="27"/>
    </row>
    <row r="285" spans="8:8" s="13" customFormat="1">
      <c r="H285" s="27"/>
    </row>
    <row r="286" spans="8:8" s="13" customFormat="1">
      <c r="H286" s="27"/>
    </row>
    <row r="287" spans="8:8" s="13" customFormat="1">
      <c r="H287" s="27"/>
    </row>
    <row r="288" spans="8:8" s="13" customFormat="1">
      <c r="H288" s="27"/>
    </row>
    <row r="289" spans="8:8" s="13" customFormat="1">
      <c r="H289" s="27"/>
    </row>
    <row r="290" spans="8:8" s="13" customFormat="1">
      <c r="H290" s="27"/>
    </row>
    <row r="291" spans="8:8" s="13" customFormat="1">
      <c r="H291" s="27"/>
    </row>
  </sheetData>
  <mergeCells count="385">
    <mergeCell ref="I48:I51"/>
    <mergeCell ref="B117:B120"/>
    <mergeCell ref="C117:C120"/>
    <mergeCell ref="D117:D120"/>
    <mergeCell ref="E117:E120"/>
    <mergeCell ref="F117:F120"/>
    <mergeCell ref="I117:I120"/>
    <mergeCell ref="I99:I103"/>
    <mergeCell ref="B56:B60"/>
    <mergeCell ref="I52:I55"/>
    <mergeCell ref="D61:D63"/>
    <mergeCell ref="E61:E63"/>
    <mergeCell ref="I56:I60"/>
    <mergeCell ref="B67:B69"/>
    <mergeCell ref="F67:F69"/>
    <mergeCell ref="C67:C69"/>
    <mergeCell ref="D67:D69"/>
    <mergeCell ref="E67:E69"/>
    <mergeCell ref="B91:B94"/>
    <mergeCell ref="B138:B140"/>
    <mergeCell ref="B153:B157"/>
    <mergeCell ref="B147:B149"/>
    <mergeCell ref="B121:B124"/>
    <mergeCell ref="B48:B51"/>
    <mergeCell ref="C48:C51"/>
    <mergeCell ref="D48:D51"/>
    <mergeCell ref="E48:E51"/>
    <mergeCell ref="F48:F51"/>
    <mergeCell ref="I193:I197"/>
    <mergeCell ref="I198:I202"/>
    <mergeCell ref="B188:B192"/>
    <mergeCell ref="D198:D200"/>
    <mergeCell ref="C198:C202"/>
    <mergeCell ref="B158:B162"/>
    <mergeCell ref="D213:D217"/>
    <mergeCell ref="C183:C187"/>
    <mergeCell ref="D183:D187"/>
    <mergeCell ref="C178:C182"/>
    <mergeCell ref="D178:D182"/>
    <mergeCell ref="B183:B187"/>
    <mergeCell ref="I213:I217"/>
    <mergeCell ref="I208:I212"/>
    <mergeCell ref="I188:I192"/>
    <mergeCell ref="D193:D197"/>
    <mergeCell ref="E193:E197"/>
    <mergeCell ref="E188:E192"/>
    <mergeCell ref="C153:C157"/>
    <mergeCell ref="D153:D157"/>
    <mergeCell ref="E153:E157"/>
    <mergeCell ref="C163:C167"/>
    <mergeCell ref="D163:D167"/>
    <mergeCell ref="E163:E167"/>
    <mergeCell ref="E129:E132"/>
    <mergeCell ref="F129:F132"/>
    <mergeCell ref="I121:I124"/>
    <mergeCell ref="I218:I222"/>
    <mergeCell ref="E183:E187"/>
    <mergeCell ref="F183:F187"/>
    <mergeCell ref="I183:I187"/>
    <mergeCell ref="I173:I177"/>
    <mergeCell ref="E218:E222"/>
    <mergeCell ref="B73:B75"/>
    <mergeCell ref="C73:C75"/>
    <mergeCell ref="D73:D75"/>
    <mergeCell ref="E73:E75"/>
    <mergeCell ref="F73:F75"/>
    <mergeCell ref="I73:I75"/>
    <mergeCell ref="F153:F157"/>
    <mergeCell ref="I153:I157"/>
    <mergeCell ref="F144:F146"/>
    <mergeCell ref="E138:E140"/>
    <mergeCell ref="C144:C146"/>
    <mergeCell ref="D144:D146"/>
    <mergeCell ref="E144:E146"/>
    <mergeCell ref="I150:I152"/>
    <mergeCell ref="B141:B143"/>
    <mergeCell ref="B125:B128"/>
    <mergeCell ref="I125:I128"/>
    <mergeCell ref="B129:B132"/>
    <mergeCell ref="I141:I143"/>
    <mergeCell ref="C87:C90"/>
    <mergeCell ref="D87:D90"/>
    <mergeCell ref="B173:B177"/>
    <mergeCell ref="B150:B152"/>
    <mergeCell ref="I178:I182"/>
    <mergeCell ref="B178:B182"/>
    <mergeCell ref="I163:I167"/>
    <mergeCell ref="F168:F172"/>
    <mergeCell ref="F173:F177"/>
    <mergeCell ref="E178:E182"/>
    <mergeCell ref="D95:D98"/>
    <mergeCell ref="E95:E98"/>
    <mergeCell ref="F95:F98"/>
    <mergeCell ref="C99:C103"/>
    <mergeCell ref="E173:E177"/>
    <mergeCell ref="C121:C124"/>
    <mergeCell ref="D121:D124"/>
    <mergeCell ref="E121:E124"/>
    <mergeCell ref="F121:F124"/>
    <mergeCell ref="D141:D143"/>
    <mergeCell ref="E141:E143"/>
    <mergeCell ref="F141:F143"/>
    <mergeCell ref="F163:F167"/>
    <mergeCell ref="B263:B267"/>
    <mergeCell ref="C263:C267"/>
    <mergeCell ref="D263:D267"/>
    <mergeCell ref="E263:E267"/>
    <mergeCell ref="F263:F267"/>
    <mergeCell ref="I263:I267"/>
    <mergeCell ref="I233:I237"/>
    <mergeCell ref="B238:B242"/>
    <mergeCell ref="C238:C242"/>
    <mergeCell ref="D238:D242"/>
    <mergeCell ref="E238:E242"/>
    <mergeCell ref="F238:F242"/>
    <mergeCell ref="I238:I242"/>
    <mergeCell ref="I258:I262"/>
    <mergeCell ref="B243:B247"/>
    <mergeCell ref="C243:C247"/>
    <mergeCell ref="B258:B262"/>
    <mergeCell ref="C258:C262"/>
    <mergeCell ref="D243:D247"/>
    <mergeCell ref="B253:B257"/>
    <mergeCell ref="C253:C257"/>
    <mergeCell ref="D253:D257"/>
    <mergeCell ref="I248:I252"/>
    <mergeCell ref="I253:I257"/>
    <mergeCell ref="H1:I1"/>
    <mergeCell ref="H2:I2"/>
    <mergeCell ref="H3:I3"/>
    <mergeCell ref="H4:I4"/>
    <mergeCell ref="H5:I5"/>
    <mergeCell ref="B70:B72"/>
    <mergeCell ref="C70:C72"/>
    <mergeCell ref="D70:D72"/>
    <mergeCell ref="E70:E72"/>
    <mergeCell ref="F70:F72"/>
    <mergeCell ref="I70:I72"/>
    <mergeCell ref="C64:C66"/>
    <mergeCell ref="D64:D66"/>
    <mergeCell ref="E64:E66"/>
    <mergeCell ref="F64:F66"/>
    <mergeCell ref="I64:I66"/>
    <mergeCell ref="D29:D31"/>
    <mergeCell ref="C32:C34"/>
    <mergeCell ref="D32:D34"/>
    <mergeCell ref="E32:E34"/>
    <mergeCell ref="I67:I69"/>
    <mergeCell ref="I16:I20"/>
    <mergeCell ref="B29:B31"/>
    <mergeCell ref="C29:C31"/>
    <mergeCell ref="I243:I247"/>
    <mergeCell ref="I223:I227"/>
    <mergeCell ref="I228:I232"/>
    <mergeCell ref="C208:C212"/>
    <mergeCell ref="D208:D212"/>
    <mergeCell ref="B44:B47"/>
    <mergeCell ref="C44:C47"/>
    <mergeCell ref="D44:D47"/>
    <mergeCell ref="E44:E47"/>
    <mergeCell ref="D79:D82"/>
    <mergeCell ref="E79:E82"/>
    <mergeCell ref="F79:F82"/>
    <mergeCell ref="B218:B222"/>
    <mergeCell ref="C218:C222"/>
    <mergeCell ref="D218:D222"/>
    <mergeCell ref="D138:D140"/>
    <mergeCell ref="B163:B167"/>
    <mergeCell ref="F138:F140"/>
    <mergeCell ref="D104:D108"/>
    <mergeCell ref="B213:B217"/>
    <mergeCell ref="F208:F212"/>
    <mergeCell ref="F218:F222"/>
    <mergeCell ref="B193:B197"/>
    <mergeCell ref="B168:B172"/>
    <mergeCell ref="D258:D262"/>
    <mergeCell ref="E258:E262"/>
    <mergeCell ref="F258:F262"/>
    <mergeCell ref="C223:C227"/>
    <mergeCell ref="D223:D227"/>
    <mergeCell ref="B228:B232"/>
    <mergeCell ref="C228:C232"/>
    <mergeCell ref="D228:D232"/>
    <mergeCell ref="E228:E232"/>
    <mergeCell ref="F243:F247"/>
    <mergeCell ref="B248:B252"/>
    <mergeCell ref="C248:C252"/>
    <mergeCell ref="D248:D252"/>
    <mergeCell ref="E248:E252"/>
    <mergeCell ref="F223:F227"/>
    <mergeCell ref="F228:F232"/>
    <mergeCell ref="B223:B227"/>
    <mergeCell ref="E243:E247"/>
    <mergeCell ref="B233:B237"/>
    <mergeCell ref="C233:C237"/>
    <mergeCell ref="D233:D237"/>
    <mergeCell ref="E233:E237"/>
    <mergeCell ref="F233:F237"/>
    <mergeCell ref="E223:E227"/>
    <mergeCell ref="E253:E257"/>
    <mergeCell ref="F253:F257"/>
    <mergeCell ref="F248:F252"/>
    <mergeCell ref="F178:F182"/>
    <mergeCell ref="C138:C140"/>
    <mergeCell ref="C79:C82"/>
    <mergeCell ref="C150:C152"/>
    <mergeCell ref="C133:C137"/>
    <mergeCell ref="D133:D137"/>
    <mergeCell ref="E133:E137"/>
    <mergeCell ref="F133:F137"/>
    <mergeCell ref="C158:C162"/>
    <mergeCell ref="D158:D162"/>
    <mergeCell ref="E158:E162"/>
    <mergeCell ref="F158:F162"/>
    <mergeCell ref="C125:C128"/>
    <mergeCell ref="D125:D128"/>
    <mergeCell ref="E125:E128"/>
    <mergeCell ref="F125:F128"/>
    <mergeCell ref="C129:C132"/>
    <mergeCell ref="D129:D132"/>
    <mergeCell ref="C168:C172"/>
    <mergeCell ref="D168:D172"/>
    <mergeCell ref="E168:E172"/>
    <mergeCell ref="F213:F217"/>
    <mergeCell ref="B198:B200"/>
    <mergeCell ref="C188:C192"/>
    <mergeCell ref="B203:B207"/>
    <mergeCell ref="C203:C207"/>
    <mergeCell ref="D203:D207"/>
    <mergeCell ref="E203:E207"/>
    <mergeCell ref="F203:F207"/>
    <mergeCell ref="B208:B212"/>
    <mergeCell ref="E208:E212"/>
    <mergeCell ref="C213:C217"/>
    <mergeCell ref="F198:F200"/>
    <mergeCell ref="F193:F197"/>
    <mergeCell ref="C193:C197"/>
    <mergeCell ref="E198:E200"/>
    <mergeCell ref="D188:D192"/>
    <mergeCell ref="F188:F192"/>
    <mergeCell ref="E213:E217"/>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B16:B2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E26:E28"/>
    <mergeCell ref="F26:F28"/>
    <mergeCell ref="E29:E31"/>
    <mergeCell ref="F38:F40"/>
    <mergeCell ref="E38:E40"/>
    <mergeCell ref="C26:C28"/>
    <mergeCell ref="D26:D28"/>
    <mergeCell ref="D56:D60"/>
    <mergeCell ref="E56:E60"/>
    <mergeCell ref="F56:F60"/>
    <mergeCell ref="F61:F63"/>
    <mergeCell ref="C56:C60"/>
    <mergeCell ref="C61:C63"/>
    <mergeCell ref="C76:C78"/>
    <mergeCell ref="C83:C86"/>
    <mergeCell ref="F87:F90"/>
    <mergeCell ref="E87:E90"/>
    <mergeCell ref="B26:B28"/>
    <mergeCell ref="I26:I28"/>
    <mergeCell ref="I38:I40"/>
    <mergeCell ref="F44:F47"/>
    <mergeCell ref="F52:F55"/>
    <mergeCell ref="I168:I172"/>
    <mergeCell ref="D150:D152"/>
    <mergeCell ref="E150:E152"/>
    <mergeCell ref="F150:F152"/>
    <mergeCell ref="E91:E94"/>
    <mergeCell ref="D76:D78"/>
    <mergeCell ref="E76:E78"/>
    <mergeCell ref="F76:F78"/>
    <mergeCell ref="E109:E112"/>
    <mergeCell ref="F109:F112"/>
    <mergeCell ref="I95:I98"/>
    <mergeCell ref="D99:D103"/>
    <mergeCell ref="D109:D112"/>
    <mergeCell ref="F91:F94"/>
    <mergeCell ref="D83:D86"/>
    <mergeCell ref="E83:E86"/>
    <mergeCell ref="I41:I43"/>
    <mergeCell ref="I32:I34"/>
    <mergeCell ref="E99:E103"/>
    <mergeCell ref="D173:D177"/>
    <mergeCell ref="B268:B272"/>
    <mergeCell ref="C268:C272"/>
    <mergeCell ref="D268:D272"/>
    <mergeCell ref="E268:E272"/>
    <mergeCell ref="F268:F272"/>
    <mergeCell ref="B113:B116"/>
    <mergeCell ref="I21:I25"/>
    <mergeCell ref="F32:F34"/>
    <mergeCell ref="I44:I47"/>
    <mergeCell ref="B52:B55"/>
    <mergeCell ref="C52:C55"/>
    <mergeCell ref="D52:D55"/>
    <mergeCell ref="E52:E55"/>
    <mergeCell ref="B35:B37"/>
    <mergeCell ref="C35:C37"/>
    <mergeCell ref="D35:D37"/>
    <mergeCell ref="E35:E37"/>
    <mergeCell ref="F35:F37"/>
    <mergeCell ref="I35:I37"/>
    <mergeCell ref="B38:B40"/>
    <mergeCell ref="C38:C40"/>
    <mergeCell ref="D38:D40"/>
    <mergeCell ref="I29:I31"/>
    <mergeCell ref="I158:I162"/>
    <mergeCell ref="I268:I272"/>
    <mergeCell ref="I109:I112"/>
    <mergeCell ref="I76:I78"/>
    <mergeCell ref="I203:I207"/>
    <mergeCell ref="I138:I140"/>
    <mergeCell ref="C141:C143"/>
    <mergeCell ref="E104:E108"/>
    <mergeCell ref="F104:F108"/>
    <mergeCell ref="C147:C149"/>
    <mergeCell ref="D147:D149"/>
    <mergeCell ref="C95:C98"/>
    <mergeCell ref="C113:C116"/>
    <mergeCell ref="D113:D116"/>
    <mergeCell ref="E113:E116"/>
    <mergeCell ref="F113:F116"/>
    <mergeCell ref="I113:I116"/>
    <mergeCell ref="C104:C108"/>
    <mergeCell ref="E147:E149"/>
    <mergeCell ref="F147:F149"/>
    <mergeCell ref="F83:F86"/>
    <mergeCell ref="D91:D94"/>
    <mergeCell ref="I133:I137"/>
    <mergeCell ref="C173:C177"/>
    <mergeCell ref="I147:I149"/>
    <mergeCell ref="I61:I63"/>
    <mergeCell ref="I83:I86"/>
    <mergeCell ref="B64:B66"/>
    <mergeCell ref="I79:I82"/>
    <mergeCell ref="B83:B86"/>
    <mergeCell ref="B79:B82"/>
    <mergeCell ref="B76:B78"/>
    <mergeCell ref="I91:I94"/>
    <mergeCell ref="B144:B146"/>
    <mergeCell ref="I87:I90"/>
    <mergeCell ref="B95:B98"/>
    <mergeCell ref="I104:I108"/>
    <mergeCell ref="C109:C112"/>
    <mergeCell ref="I144:I146"/>
    <mergeCell ref="C91:C94"/>
    <mergeCell ref="B109:B112"/>
    <mergeCell ref="B104:B108"/>
    <mergeCell ref="B61:B63"/>
    <mergeCell ref="B133:B137"/>
    <mergeCell ref="B87:B90"/>
    <mergeCell ref="B99:B103"/>
    <mergeCell ref="F99:F103"/>
    <mergeCell ref="I129:I132"/>
  </mergeCells>
  <pageMargins left="7.874015748031496E-2" right="0.11811023622047245" top="0.35433070866141736" bottom="0.35433070866141736" header="0.31496062992125984" footer="0.31496062992125984"/>
  <pageSetup paperSize="9" scale="61" fitToHeight="8" orientation="landscape" r:id="rId1"/>
  <rowBreaks count="1" manualBreakCount="1">
    <brk id="231"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 г.</vt:lpstr>
      <vt:lpstr>'2024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2024-11-15T10:08:34Z</dcterms:modified>
</cp:coreProperties>
</file>