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5480" windowHeight="8250"/>
  </bookViews>
  <sheets>
    <sheet name="2021 год" sheetId="1" r:id="rId1"/>
  </sheets>
  <definedNames>
    <definedName name="_xlnm.Print_Area" localSheetId="0">'2021 год'!$A$1:$I$192</definedName>
  </definedNames>
  <calcPr calcId="124519"/>
</workbook>
</file>

<file path=xl/calcChain.xml><?xml version="1.0" encoding="utf-8"?>
<calcChain xmlns="http://schemas.openxmlformats.org/spreadsheetml/2006/main">
  <c r="H106" i="1"/>
  <c r="H105"/>
  <c r="H12"/>
  <c r="H43"/>
  <c r="H34"/>
  <c r="H31"/>
  <c r="H30"/>
  <c r="H27"/>
  <c r="H28"/>
  <c r="J98"/>
  <c r="H66" l="1"/>
  <c r="J155" l="1"/>
  <c r="J156"/>
  <c r="K165" l="1"/>
  <c r="J166"/>
  <c r="K166" s="1"/>
  <c r="H180"/>
  <c r="H155" s="1"/>
  <c r="H156"/>
  <c r="H188"/>
  <c r="J113"/>
  <c r="H158" l="1"/>
  <c r="H121"/>
  <c r="H119"/>
  <c r="H114" s="1"/>
  <c r="H142"/>
  <c r="H140"/>
  <c r="H139"/>
  <c r="H148"/>
  <c r="H117"/>
  <c r="H116"/>
  <c r="H133"/>
  <c r="H120"/>
  <c r="H123"/>
  <c r="H80"/>
  <c r="H81"/>
  <c r="H141" l="1"/>
  <c r="H138" s="1"/>
  <c r="H118"/>
  <c r="H143"/>
  <c r="H78"/>
  <c r="J153" l="1"/>
  <c r="J78"/>
  <c r="H47" l="1"/>
  <c r="J44" l="1"/>
  <c r="J21"/>
  <c r="H130" l="1"/>
  <c r="H45"/>
  <c r="K45" s="1"/>
  <c r="H74"/>
  <c r="H70"/>
  <c r="H67"/>
  <c r="H20"/>
  <c r="H15" s="1"/>
  <c r="H17" l="1"/>
  <c r="H128"/>
  <c r="H115"/>
  <c r="H113" s="1"/>
  <c r="H58"/>
  <c r="K12" l="1"/>
  <c r="H101"/>
  <c r="H46" l="1"/>
  <c r="H44" s="1"/>
  <c r="H23"/>
  <c r="H24"/>
  <c r="K47"/>
  <c r="H183"/>
  <c r="H178"/>
  <c r="H173"/>
  <c r="H168"/>
  <c r="K155"/>
  <c r="H163"/>
  <c r="H108"/>
  <c r="K101"/>
  <c r="H49"/>
  <c r="H61"/>
  <c r="H55"/>
  <c r="H52"/>
  <c r="H95"/>
  <c r="H92"/>
  <c r="H89"/>
  <c r="H86"/>
  <c r="H83"/>
  <c r="H41"/>
  <c r="H38"/>
  <c r="H35"/>
  <c r="H32"/>
  <c r="H29"/>
  <c r="H26"/>
  <c r="J163" l="1"/>
  <c r="K24"/>
  <c r="H19"/>
  <c r="H14" s="1"/>
  <c r="H153"/>
  <c r="K153" s="1"/>
  <c r="H64"/>
  <c r="K81"/>
  <c r="H100"/>
  <c r="H18" s="1"/>
  <c r="H13" s="1"/>
  <c r="H11" s="1"/>
  <c r="K23"/>
  <c r="K156"/>
  <c r="H103"/>
  <c r="K80"/>
  <c r="K46"/>
  <c r="K44"/>
  <c r="H21"/>
  <c r="K21" s="1"/>
  <c r="K78"/>
  <c r="K13" l="1"/>
  <c r="H16"/>
  <c r="H98"/>
  <c r="K98" s="1"/>
  <c r="K100"/>
  <c r="K11" l="1"/>
  <c r="K14"/>
</calcChain>
</file>

<file path=xl/sharedStrings.xml><?xml version="1.0" encoding="utf-8"?>
<sst xmlns="http://schemas.openxmlformats.org/spreadsheetml/2006/main" count="356" uniqueCount="143">
  <si>
    <t>Срок</t>
  </si>
  <si>
    <t>Ожидаемый результат реализации          мероприятия муниципальной                 программы (краткое описание)</t>
  </si>
  <si>
    <t>№  п/п</t>
  </si>
  <si>
    <t>Ответственный исполнитель (должность)</t>
  </si>
  <si>
    <t>Источники финансиро-вания</t>
  </si>
  <si>
    <t>Начало реализации</t>
  </si>
  <si>
    <t>Окончание реализации</t>
  </si>
  <si>
    <t>Всего, в том числе:</t>
  </si>
  <si>
    <t>федеральн. бюджет</t>
  </si>
  <si>
    <t>областной бюджет</t>
  </si>
  <si>
    <t>городской бюджет</t>
  </si>
  <si>
    <t>иные внебюджетные источники</t>
  </si>
  <si>
    <t>1.1</t>
  </si>
  <si>
    <t xml:space="preserve">Отдельное мероприятие:  «Реализация прав на получение   общедоступного  и бесплатного      дошкольного  образования, обеспеченного  современными условиями обучения»
</t>
  </si>
  <si>
    <t>Наименование муниципальной  программы, подпрограммы,   отдельного мероприятия,    мероприятия, входящего в состав отдельного мероприятия</t>
  </si>
  <si>
    <t xml:space="preserve">Сохранение кадрового потенциала
</t>
  </si>
  <si>
    <t>1.1.1</t>
  </si>
  <si>
    <t>1.1.2</t>
  </si>
  <si>
    <t xml:space="preserve">Приобретение спортивного оборудования, функциональной мебели, учебных изданий, кан-целярских принадлежностей, расходы по оборудованию учебных мест для воспитанни-ков, музыкального, интерактивного, проекционного оборудования, компьютеров и другие расходы. 
</t>
  </si>
  <si>
    <t>1.1.3</t>
  </si>
  <si>
    <t xml:space="preserve">Мероприятия, связанные с безопасностью образовательно-воспитательного процесса в зданиях и на территории образовательных организаций </t>
  </si>
  <si>
    <t>1.1.4</t>
  </si>
  <si>
    <t>Обучение на курсах переподготовки и повышения квалификации педагогических кадров, руководителей учреждений</t>
  </si>
  <si>
    <t>Повышение квалификации 13 педагогическим работникам МКДОУ</t>
  </si>
  <si>
    <t>1.1.5</t>
  </si>
  <si>
    <t>Оплата работ и услуг по 11 дошкольным образовательным организациям</t>
  </si>
  <si>
    <t>1.1.6</t>
  </si>
  <si>
    <t>Расходы на оплату работ, услуг   по содержанию и обслуживанию имущества, финансовое обеспечения деятельности.</t>
  </si>
  <si>
    <t xml:space="preserve">Отдельное мероприятие:  «Реализация прав  на получение   общедоступного, бесплатного  дополнительного  образования, обеспеченного современными            условиями обучения  и  выявление,   поддержка  одаренных детей»      
</t>
  </si>
  <si>
    <t>1.3</t>
  </si>
  <si>
    <t>1.3.1</t>
  </si>
  <si>
    <t>1.3.2</t>
  </si>
  <si>
    <t xml:space="preserve">Финансовое обеспечение организации и проведения различных мероприятий по 3  учреждениям дополнительного образования детей. </t>
  </si>
  <si>
    <t>Мероприятия, связанные с безопасностью образовательно-воспитательного процесса в зданиях и на территории образовательных организаций.</t>
  </si>
  <si>
    <t>1.3.4</t>
  </si>
  <si>
    <t>1.3.3</t>
  </si>
  <si>
    <t>1.3.5</t>
  </si>
  <si>
    <t>1.4</t>
  </si>
  <si>
    <t>2.</t>
  </si>
  <si>
    <t>2.1</t>
  </si>
  <si>
    <t>3</t>
  </si>
  <si>
    <t>1.2</t>
  </si>
  <si>
    <t>1.2.1</t>
  </si>
  <si>
    <t>1.2.2</t>
  </si>
  <si>
    <t>1.2.3</t>
  </si>
  <si>
    <t>1.2.4</t>
  </si>
  <si>
    <t>1.2.5</t>
  </si>
  <si>
    <t>1.2.6</t>
  </si>
  <si>
    <t xml:space="preserve">Подготовка к новому учебному году </t>
  </si>
  <si>
    <t>Расходы на командировки для сопровождения учащихся на региональные олимпиады</t>
  </si>
  <si>
    <t>1</t>
  </si>
  <si>
    <t>1.4.1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</si>
  <si>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</si>
  <si>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1.4.2</t>
  </si>
  <si>
    <t>Организация временной занятости несовершеннолетних в возрасте от 14 до 18 лет в летний период</t>
  </si>
  <si>
    <t>3.1</t>
  </si>
  <si>
    <t>3.2</t>
  </si>
  <si>
    <t xml:space="preserve">Финансовое обеспечение деятельности муниципального казенного учреждения «Центр бюджетного сопровождения и хозяйственного обслуживания  администрации города Вятские Поляны»
</t>
  </si>
  <si>
    <t xml:space="preserve">обеспечение жилыми помещениями по договорам найма -15 чел.;
</t>
  </si>
  <si>
    <t>2.2.1</t>
  </si>
  <si>
    <t>Обеспечение деятельности по опеке и попечительству: выплата заработной платы, мат.затраты</t>
  </si>
  <si>
    <t>Обеспечение деятельности информационно-методического центра: выплата заработной платы, мат.затраты</t>
  </si>
  <si>
    <t>Обеспечение деятельности централизованной бухгалтерии: выплата заработной платы, мат.затраты</t>
  </si>
  <si>
    <t>Обеспечение деятельности органов местного самоуправления: выплата заработной платы, мат.затраты</t>
  </si>
  <si>
    <t>компенсации платы, взимаемой с родителей (законных представителей) за присмотр и уход за детьми в муниципальных образовательных организациях, реализующих  образовательные программы дошкольного образования</t>
  </si>
  <si>
    <t>организация и проведение конкурсов профессионального мастерства( "Учительгода", "Воспитатель года"), организация и проведение мероприятий, посвященных пропаганде педагогических профессий (День учителя, День воспитателя), организация семинаров, конференций, обслуживание "Консультант Плюс", организация участия одаренных школьников в научно-практических конференциях, олимпиадах, конкурсах, интернет-олимпиадах, слетах спортивных соревнований.</t>
  </si>
  <si>
    <t>1.2.7</t>
  </si>
  <si>
    <t>Мероприятия, направленные на выполнение предписаний надзорных органорв и приведение зданий в соотвествие с требованиями, предъявляемыми к безопасности в процессе эксплуатации в муниципальных общеобразовательных организациях города Вятские Поляны</t>
  </si>
  <si>
    <t>Выплата заработной платы педагогическим,  руководящим работникам и обслуживающему персоналу трем общеобразовательным организациям</t>
  </si>
  <si>
    <t>Выплата заработной платы педагогическим,  руководящим работникам и обслуживающему персоналу 11 дошкольных образовательных организаций.</t>
  </si>
  <si>
    <t>Приобретение и сопровождение программных продуктов, права использования СБИС; сервисное обслуживание процесса эксплуатации информационно-аналитической системы АВЕРС, Касперский, техническое обслуживание защищенного канала.</t>
  </si>
  <si>
    <t xml:space="preserve">Отдельное мероприятие: 
 «Реализация прав на получение         общедоступного и бесплатного            начального  общего, основного           общего, среднего общего образования, обеспеченного  современными условиями обучения»
</t>
  </si>
  <si>
    <t xml:space="preserve">Приобретение учебников,  функциональной мебели, канцелярских принадлежностей,  проекционного оборудования, программного обеспечения и другие расходы. 
</t>
  </si>
  <si>
    <t>В 3  учреждениях дополнительного образования детей проведение противопожарных мероприятий (Техниче-ское обслуживание установок пожарной сигнализации и оборудования для передачи извещения о пожаре в под-разделение пожарной охраны, замеры сопротивления изоляции эл. проводки, испытание средств защиты, пожарных лестниц, проверка кранов, обработка чердаков, проверка качества огнезащитной обработки,  перезарядка огнетушителей, прочие работы)</t>
  </si>
  <si>
    <t>Выплата заработной платы педагогическим,  руководящим работникам и обслуживающему персоналу по 3  учреждениям дополнительного образования детей.</t>
  </si>
  <si>
    <t>Организация и проведение мероприятий, конкурсов, выставок, соревнований.                                                     Участие в городских, областных, межрегиональных, всероссийских и международных мероприятиях.</t>
  </si>
  <si>
    <t>Оплата работ и услуг по 3  учреждениям дополнительного образования детей.</t>
  </si>
  <si>
    <t xml:space="preserve">Отдельное мероприятие: «Создание оптимальных  условий для труда, отдыха и оздоровления несовершеннолетних в каникулярное время» </t>
  </si>
  <si>
    <t>2.2.</t>
  </si>
  <si>
    <t xml:space="preserve"> </t>
  </si>
  <si>
    <t xml:space="preserve">Выполнение отдельных государственных полномочий по назначению и выплате еже-месячных денежных выплат на детей-сирот и детей, оставшихся без попечения родителей, находящихся под опекой (попе-чительством), в приемной семье, и по начислению и выплате ежемесячного вознаграждения, причитающегося приемным родителям. 
</t>
  </si>
  <si>
    <t>Отдельное мероприятие:  «Обеспечение реализации муниципальной программы   и другие мероприятия в области образования»</t>
  </si>
  <si>
    <t>Финансовое    обеспечение    деятельности   муниципального  казенного учреждения «Информационно-методический центр управления образования администрации города Вятские Поляны»</t>
  </si>
  <si>
    <t>Финансовое обеспечение деятельности по опеке и попечительству</t>
  </si>
  <si>
    <t xml:space="preserve"> Получение субвенций из областного бюджета на выполнение отдельных  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образовательных организациях, реализующих  образовательные программы дошкольного образования</t>
  </si>
  <si>
    <t xml:space="preserve"> Организация и проведение конкурсов, семинаров и других мероприятий в области образования</t>
  </si>
  <si>
    <t xml:space="preserve">     Обеспечение жилыми помещениями по договорам найма - 15 чел.</t>
  </si>
  <si>
    <t>2.1.1</t>
  </si>
  <si>
    <t>1.2.8</t>
  </si>
  <si>
    <t xml:space="preserve">Никифорова С. Н.
начальник Управления образования
администра-ции
г. Вятские Поляны
</t>
  </si>
  <si>
    <t xml:space="preserve">Никифорова С. Н. начальник  Управления образования, МКУ «Центр  бюджетного сопровождения и хозяйственного обслуживания», МКУ «Информационно-методический центр»
</t>
  </si>
  <si>
    <t xml:space="preserve">Соловьева М. А.
начальник отдела опеки и попечи-тельства 
Управления образования 
</t>
  </si>
  <si>
    <t>Обеспечение персонифицированного финансирования дополнительного образования детей.</t>
  </si>
  <si>
    <t xml:space="preserve">оплата услуг связи; - оплата коммунальных услуг; - приобретение материальных запасов для 3 учреждений дополнительного образования детей; - уплата налогов; -  прочее
</t>
  </si>
  <si>
    <t>Во всех 3 МКОУ проведение противопожарных мероприятий (Техническое обслуживание установок пожарной сигнализации и оборудования для передачи извещения о пожаре в подразделение пожарной охраны, замеры сопротивления изоляции эл проводки, испытание средств защиты, пожарных лестниц, проверка кранов, обработка чердаков, проверка качества огнезащитной обработки,  перезарядка огнетушителей, прочие работы)</t>
  </si>
  <si>
    <t xml:space="preserve">организация временной занятости несовершеннолетних граждан в        возрасте от 14 до 18 лет в летний           период;
- организация лагерей с дневным   пребыванием;
</t>
  </si>
  <si>
    <t>Мероприятия, направленные на организацию бесплатного горячего питания обучающихся, получающих начальное общее образование в муниципальных образовательных организациях города Вятские Поляны</t>
  </si>
  <si>
    <t>Выплата ежемесячного денежного вознаграждения в размере 5000,00 руб за классное руководство педагогическим работникам</t>
  </si>
  <si>
    <t>Организация бесплатного горячего питания для учащихся 1-4 классов</t>
  </si>
  <si>
    <t>Мероприятия, направленные на выплату ежемесячного денежного вознаграждения за классное руководство педагогическим работникам муниципальных образовательных организаций города Вятские Поляны</t>
  </si>
  <si>
    <t>4</t>
  </si>
  <si>
    <t>4.2</t>
  </si>
  <si>
    <t>4.1</t>
  </si>
  <si>
    <t xml:space="preserve">Финансовое обеспечение организации и проведения различных мероприятий   учреждениям дополнительного образования детей за счет сертификатов ПФДО. </t>
  </si>
  <si>
    <t>Отдельное  мероприятие «Субсидии (гранты в форме субсидий), подлежащие казначейскому сопровождению»</t>
  </si>
  <si>
    <t>Отдельное  мероприятие «Субсидии (гранты в форме субсидий), не подлежащие казначейскому сопровождению»</t>
  </si>
  <si>
    <t>методическое и информационное сопровождение поставщиков услуг дополнительного образования</t>
  </si>
  <si>
    <t>4.3</t>
  </si>
  <si>
    <t>4.4</t>
  </si>
  <si>
    <t>4.5</t>
  </si>
  <si>
    <t>4.6</t>
  </si>
  <si>
    <t>ведение и обеспечение функионирования системы персонифицированного дополнительного образовнаия детей - не менее 260 сертификатов</t>
  </si>
  <si>
    <t>Финансирование  на 2021 год (тыс. рублей)</t>
  </si>
  <si>
    <t xml:space="preserve">01.01.2021
</t>
  </si>
  <si>
    <t xml:space="preserve">01.01.2021                                                                                                                                                           
</t>
  </si>
  <si>
    <t xml:space="preserve">01.01.2021
</t>
  </si>
  <si>
    <t xml:space="preserve"> 31.12.2021</t>
  </si>
  <si>
    <t xml:space="preserve"> Получение субвенций из областного бюджета на выполнение отдельных государственных полномочий по обеспечению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«О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ситуацию»
  </t>
  </si>
  <si>
    <t>4.7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</si>
  <si>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</si>
  <si>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Получение субвенций местным бюджетам из областного бюджета на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</si>
  <si>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Поездки на областные олимпиады (30 учащихся, 10 учителей)</t>
  </si>
  <si>
    <t>Все  МКОУ – ученическая мебель, учебники, канцелярские товары, подписка на электронные журналы, программное обеспечение, аттестаты, оргтехника, компьютерное оборудование</t>
  </si>
  <si>
    <t>Все МКОУ  - приобретение ученической мебели - 200,0 т.р.; МКОУ СОШ № 5, МКОУ лицей  - металлодетекторы - 12,0 т.р.</t>
  </si>
  <si>
    <t>оплата услуг связи; - оплата коммунальных услуг; - приобретение материальных запасов ;
- обеспечение горячим питанием детей; уплата налогов; расходы для организации работы в условиях сохранения рисков распространения COVID-19</t>
  </si>
  <si>
    <t xml:space="preserve">Организация временной занятости несовершеннолетних граждан в возрасте от 14 до 18 лет в летний период : МКОУ гимназия-34,1 т.р.; МКОУ СОШ №5-31,5 т.р.; МКОУ Лицей-29,1 т.р.; МКУ Ровесник-5,3 т.р.) 
</t>
  </si>
  <si>
    <t xml:space="preserve">оплата услуг связи; - оплата коммунальных услуг; - приобретение материальных запасов для 11 дошкольных образовательных  организаций;
- обеспечение горячим питанием детей; - уплата налогов; расходы для организации работы в условиях сохранения рисков распространения COVID-19; -  прочее
</t>
  </si>
  <si>
    <t>Приобретение: МКДОУ №3 - ноутбук; МКДОУ № 6 - бойлер, МКДОУ № 10 - игровое оборудование для улицы; МКДОУ № 5 - игровое оборудование для улицы, принтер, ноутбук;
МКДОУ № 10 - ноутбук. Все 11 МКДОУ – канцелярские товары, наглядные пособия, игры, игрушки, металлодетектор.</t>
  </si>
  <si>
    <t xml:space="preserve">В МКДОУ № 3 – ремонт потолков на сумму 50,0 тыс. руб.; МКДОУ 6 - установка бойлера 40,0 т.р.; МКДОУ №7 - установка веранды - 150,0 т.р.; МКДОУ №8 - ремонт пола - 284,5 т.р.  Во всех 11 МКДОУ проведение противопожарных мероприятий (Техническое обслуживание установок пожарной сигнализации и оборудования для передачи извещения о пожаре в подразделение пожарной охраны, замеры сопротивления изоляции эл проводки, испытание средств защиты, пожарных лестниц, проверка кранов, обработка чердаков, проверка качества огнезащитной обработки,  перезарядка огнетушителей, прочие работы). </t>
  </si>
  <si>
    <r>
      <rPr>
        <b/>
        <sz val="12"/>
        <rFont val="Times New Roman"/>
        <family val="1"/>
        <charset val="204"/>
      </rPr>
      <t xml:space="preserve">Отдельное мероприятие </t>
    </r>
    <r>
      <rPr>
        <sz val="12"/>
        <rFont val="Times New Roman"/>
        <family val="1"/>
        <charset val="204"/>
      </rPr>
      <t xml:space="preserve">
</t>
    </r>
    <r>
      <rPr>
        <b/>
        <sz val="12"/>
        <rFont val="Times New Roman"/>
        <family val="1"/>
        <charset val="204"/>
      </rPr>
      <t>«Обеспечение  государственных гарантий детям-сиротам и  детям, оставшимся без  попечения родителей, лицам,   из числа детей-сирот и детей, оставшихся без попечения родителей»</t>
    </r>
    <r>
      <rPr>
        <sz val="12"/>
        <rFont val="Times New Roman"/>
        <family val="1"/>
        <charset val="204"/>
      </rPr>
      <t xml:space="preserve">          </t>
    </r>
  </si>
  <si>
    <r>
      <rPr>
        <b/>
        <sz val="12"/>
        <rFont val="Times New Roman"/>
        <family val="1"/>
        <charset val="204"/>
      </rPr>
      <t>Отдельное мероприятие:</t>
    </r>
    <r>
      <rPr>
        <sz val="12"/>
        <rFont val="Times New Roman"/>
        <family val="1"/>
        <charset val="204"/>
      </rPr>
      <t xml:space="preserve">
</t>
    </r>
    <r>
      <rPr>
        <b/>
        <sz val="12"/>
        <rFont val="Times New Roman"/>
        <family val="1"/>
        <charset val="204"/>
      </rPr>
      <t xml:space="preserve"> «Обеспечение   приоритетного права ребенка жить и  воспитываться  в семье»</t>
    </r>
  </si>
  <si>
    <r>
      <rPr>
        <sz val="12"/>
        <rFont val="Times New Roman"/>
        <family val="1"/>
        <charset val="204"/>
      </rPr>
      <t>Финансовое обеспечение деятельности Управления образования администрации города Вятские Поляны</t>
    </r>
    <r>
      <rPr>
        <sz val="11.5"/>
        <rFont val="Times New Roman"/>
        <family val="1"/>
        <charset val="204"/>
      </rPr>
      <t xml:space="preserve">
</t>
    </r>
  </si>
  <si>
    <t xml:space="preserve">                                              постановлением администрации</t>
  </si>
  <si>
    <t xml:space="preserve">                                              города Вятские Поляны</t>
  </si>
  <si>
    <t xml:space="preserve">                                              УТВЕРЖДЕН</t>
  </si>
  <si>
    <t xml:space="preserve">                                              Приложение  </t>
  </si>
  <si>
    <t xml:space="preserve">План мероприятий на 2021 год по реализации муниципальной программы
муниципального образования  городского округа город Вятские Поляны Кировской области
«Развитие образования» на 2020 – 2025 годы 
</t>
  </si>
  <si>
    <t xml:space="preserve">Подпрограмма
«Развитие системы образования города Вятские Поляны»
на 2020-2025 годы
</t>
  </si>
  <si>
    <t xml:space="preserve">Муниципальная программа
«Развитие образования»
на 2020-2025 годы
</t>
  </si>
  <si>
    <t xml:space="preserve">Подпрограмма
«Профилактика социального 
сиротства» на 2020-2025 годы
</t>
  </si>
  <si>
    <t>выплата денежных средств на содержание 11  приемным родителям;
- выплата денежных средств на содержание  63 детей; - проведение консультаций по вопросу семейного устройства;
- оказание помощи опекунам (попечителям, приемным родителям в    организации летнего отдыха детей;  -проведение учебно-методических всеобучей для опекунов (попечителей), приемных родителей</t>
  </si>
  <si>
    <t xml:space="preserve">Организация лагерей с дневным   пребыванием - (обеспечение горячим питанием детей: МКОУ гимназия-298,654 т.р.; МКОУ СОШ №5-199,98 т.р.; МКОУ Лицей-181,8 т.р.; МКУ Эдельвейс- 54,54 т.р.; МКУ Ровесник- 209,07т.р.; МКУ ЦДОД-167,256 т.р.;ДЮСШ - 118,2 т.р.) 
</t>
  </si>
  <si>
    <t xml:space="preserve">                                              от  14.01.2021  №  21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</si>
</sst>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10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.5"/>
      <name val="Times New Roman"/>
      <family val="1"/>
      <charset val="204"/>
    </font>
    <font>
      <b/>
      <sz val="11.5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177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0" xfId="0" applyFont="1" applyAlignment="1"/>
    <xf numFmtId="0" fontId="1" fillId="0" borderId="1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0" xfId="0" applyFont="1" applyAlignment="1">
      <alignment vertical="top"/>
    </xf>
    <xf numFmtId="4" fontId="1" fillId="0" borderId="1" xfId="0" applyNumberFormat="1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" fillId="0" borderId="1" xfId="0" applyNumberFormat="1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164" fontId="1" fillId="0" borderId="6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4" fontId="1" fillId="0" borderId="0" xfId="0" applyNumberFormat="1" applyFont="1" applyAlignment="1">
      <alignment vertical="top"/>
    </xf>
    <xf numFmtId="4" fontId="1" fillId="0" borderId="0" xfId="0" applyNumberFormat="1" applyFont="1" applyBorder="1" applyAlignment="1">
      <alignment vertical="top"/>
    </xf>
    <xf numFmtId="4" fontId="1" fillId="0" borderId="0" xfId="0" applyNumberFormat="1" applyFont="1" applyBorder="1"/>
    <xf numFmtId="0" fontId="1" fillId="3" borderId="10" xfId="0" applyFont="1" applyFill="1" applyBorder="1" applyAlignment="1">
      <alignment vertical="top" wrapText="1"/>
    </xf>
    <xf numFmtId="4" fontId="1" fillId="3" borderId="1" xfId="0" applyNumberFormat="1" applyFont="1" applyFill="1" applyBorder="1" applyAlignment="1">
      <alignment vertical="top" wrapText="1"/>
    </xf>
    <xf numFmtId="0" fontId="1" fillId="3" borderId="0" xfId="0" applyFont="1" applyFill="1" applyAlignment="1">
      <alignment vertical="top"/>
    </xf>
    <xf numFmtId="0" fontId="1" fillId="3" borderId="4" xfId="0" applyFont="1" applyFill="1" applyBorder="1" applyAlignment="1">
      <alignment vertical="top" wrapText="1"/>
    </xf>
    <xf numFmtId="164" fontId="1" fillId="3" borderId="1" xfId="0" applyNumberFormat="1" applyFont="1" applyFill="1" applyBorder="1" applyAlignment="1">
      <alignment vertical="top" wrapText="1"/>
    </xf>
    <xf numFmtId="0" fontId="1" fillId="3" borderId="0" xfId="0" applyFont="1" applyFill="1"/>
    <xf numFmtId="4" fontId="1" fillId="3" borderId="0" xfId="0" applyNumberFormat="1" applyFont="1" applyFill="1" applyAlignment="1">
      <alignment vertical="top"/>
    </xf>
    <xf numFmtId="0" fontId="1" fillId="4" borderId="10" xfId="0" applyFont="1" applyFill="1" applyBorder="1" applyAlignment="1">
      <alignment vertical="top" wrapText="1"/>
    </xf>
    <xf numFmtId="4" fontId="1" fillId="4" borderId="1" xfId="0" applyNumberFormat="1" applyFont="1" applyFill="1" applyBorder="1" applyAlignment="1">
      <alignment vertical="top" wrapText="1"/>
    </xf>
    <xf numFmtId="4" fontId="1" fillId="4" borderId="0" xfId="0" applyNumberFormat="1" applyFont="1" applyFill="1" applyAlignment="1">
      <alignment vertical="top"/>
    </xf>
    <xf numFmtId="0" fontId="1" fillId="4" borderId="0" xfId="0" applyFont="1" applyFill="1" applyAlignment="1">
      <alignment vertical="top"/>
    </xf>
    <xf numFmtId="0" fontId="1" fillId="4" borderId="4" xfId="0" applyFont="1" applyFill="1" applyBorder="1" applyAlignment="1">
      <alignment vertical="top" wrapText="1"/>
    </xf>
    <xf numFmtId="0" fontId="1" fillId="4" borderId="1" xfId="0" applyFont="1" applyFill="1" applyBorder="1" applyAlignment="1">
      <alignment vertical="top" wrapText="1"/>
    </xf>
    <xf numFmtId="0" fontId="1" fillId="4" borderId="0" xfId="0" applyFont="1" applyFill="1"/>
    <xf numFmtId="4" fontId="1" fillId="4" borderId="0" xfId="0" applyNumberFormat="1" applyFont="1" applyFill="1"/>
    <xf numFmtId="2" fontId="1" fillId="4" borderId="1" xfId="0" applyNumberFormat="1" applyFont="1" applyFill="1" applyBorder="1" applyAlignment="1">
      <alignment vertical="top" wrapText="1"/>
    </xf>
    <xf numFmtId="4" fontId="1" fillId="0" borderId="0" xfId="0" applyNumberFormat="1" applyFont="1"/>
    <xf numFmtId="4" fontId="1" fillId="3" borderId="0" xfId="0" applyNumberFormat="1" applyFont="1" applyFill="1" applyBorder="1" applyAlignment="1">
      <alignment vertical="top"/>
    </xf>
    <xf numFmtId="4" fontId="1" fillId="3" borderId="0" xfId="0" applyNumberFormat="1" applyFont="1" applyFill="1" applyBorder="1"/>
    <xf numFmtId="4" fontId="1" fillId="3" borderId="0" xfId="0" applyNumberFormat="1" applyFont="1" applyFill="1"/>
    <xf numFmtId="4" fontId="1" fillId="4" borderId="0" xfId="0" applyNumberFormat="1" applyFont="1" applyFill="1" applyBorder="1" applyAlignment="1">
      <alignment vertical="top"/>
    </xf>
    <xf numFmtId="4" fontId="1" fillId="4" borderId="0" xfId="0" applyNumberFormat="1" applyFont="1" applyFill="1" applyBorder="1"/>
    <xf numFmtId="4" fontId="1" fillId="2" borderId="0" xfId="0" applyNumberFormat="1" applyFont="1" applyFill="1"/>
    <xf numFmtId="0" fontId="5" fillId="4" borderId="0" xfId="0" applyFont="1" applyFill="1" applyAlignment="1">
      <alignment vertical="top"/>
    </xf>
    <xf numFmtId="0" fontId="5" fillId="4" borderId="0" xfId="0" applyFont="1" applyFill="1"/>
    <xf numFmtId="4" fontId="5" fillId="4" borderId="0" xfId="0" applyNumberFormat="1" applyFont="1" applyFill="1" applyBorder="1" applyAlignment="1">
      <alignment vertical="top"/>
    </xf>
    <xf numFmtId="4" fontId="5" fillId="4" borderId="0" xfId="0" applyNumberFormat="1" applyFont="1" applyFill="1" applyAlignment="1">
      <alignment vertical="top"/>
    </xf>
    <xf numFmtId="4" fontId="5" fillId="4" borderId="0" xfId="0" applyNumberFormat="1" applyFont="1" applyFill="1" applyBorder="1"/>
    <xf numFmtId="4" fontId="5" fillId="4" borderId="0" xfId="0" applyNumberFormat="1" applyFont="1" applyFill="1"/>
    <xf numFmtId="4" fontId="5" fillId="3" borderId="0" xfId="0" applyNumberFormat="1" applyFont="1" applyFill="1" applyBorder="1" applyAlignment="1">
      <alignment vertical="top"/>
    </xf>
    <xf numFmtId="4" fontId="5" fillId="3" borderId="0" xfId="0" applyNumberFormat="1" applyFont="1" applyFill="1" applyAlignment="1">
      <alignment vertical="top"/>
    </xf>
    <xf numFmtId="0" fontId="5" fillId="3" borderId="0" xfId="0" applyFont="1" applyFill="1" applyAlignment="1">
      <alignment vertical="top"/>
    </xf>
    <xf numFmtId="4" fontId="5" fillId="3" borderId="0" xfId="0" applyNumberFormat="1" applyFont="1" applyFill="1" applyBorder="1"/>
    <xf numFmtId="4" fontId="5" fillId="3" borderId="0" xfId="0" applyNumberFormat="1" applyFont="1" applyFill="1"/>
    <xf numFmtId="0" fontId="5" fillId="3" borderId="0" xfId="0" applyFont="1" applyFill="1"/>
    <xf numFmtId="4" fontId="1" fillId="3" borderId="0" xfId="0" applyNumberFormat="1" applyFont="1" applyFill="1" applyBorder="1" applyAlignment="1">
      <alignment horizontal="center" vertical="top"/>
    </xf>
    <xf numFmtId="4" fontId="1" fillId="0" borderId="0" xfId="0" applyNumberFormat="1" applyFont="1" applyFill="1"/>
    <xf numFmtId="4" fontId="1" fillId="0" borderId="0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" fillId="0" borderId="8" xfId="0" applyFont="1" applyBorder="1" applyAlignment="1">
      <alignment horizontal="center" vertical="top" wrapText="1"/>
    </xf>
    <xf numFmtId="164" fontId="1" fillId="5" borderId="1" xfId="0" applyNumberFormat="1" applyFont="1" applyFill="1" applyBorder="1" applyAlignment="1">
      <alignment horizontal="right" vertical="top" wrapText="1"/>
    </xf>
    <xf numFmtId="0" fontId="1" fillId="5" borderId="4" xfId="0" applyFont="1" applyFill="1" applyBorder="1" applyAlignment="1">
      <alignment vertical="top" wrapText="1"/>
    </xf>
    <xf numFmtId="0" fontId="1" fillId="5" borderId="10" xfId="0" applyFont="1" applyFill="1" applyBorder="1" applyAlignment="1">
      <alignment vertical="top" wrapText="1"/>
    </xf>
    <xf numFmtId="0" fontId="5" fillId="4" borderId="10" xfId="0" applyFont="1" applyFill="1" applyBorder="1" applyAlignment="1">
      <alignment vertical="top" wrapText="1"/>
    </xf>
    <xf numFmtId="4" fontId="5" fillId="4" borderId="1" xfId="0" applyNumberFormat="1" applyFont="1" applyFill="1" applyBorder="1" applyAlignment="1">
      <alignment vertical="top" wrapText="1"/>
    </xf>
    <xf numFmtId="0" fontId="5" fillId="4" borderId="4" xfId="0" applyFont="1" applyFill="1" applyBorder="1" applyAlignment="1">
      <alignment vertical="top" wrapText="1"/>
    </xf>
    <xf numFmtId="2" fontId="5" fillId="4" borderId="1" xfId="0" applyNumberFormat="1" applyFont="1" applyFill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0" fontId="5" fillId="3" borderId="10" xfId="0" applyFont="1" applyFill="1" applyBorder="1" applyAlignment="1">
      <alignment vertical="top" wrapText="1"/>
    </xf>
    <xf numFmtId="4" fontId="5" fillId="3" borderId="1" xfId="0" applyNumberFormat="1" applyFont="1" applyFill="1" applyBorder="1" applyAlignment="1">
      <alignment vertical="top" wrapText="1"/>
    </xf>
    <xf numFmtId="0" fontId="5" fillId="3" borderId="4" xfId="0" applyFont="1" applyFill="1" applyBorder="1" applyAlignment="1">
      <alignment vertical="top" wrapText="1"/>
    </xf>
    <xf numFmtId="2" fontId="5" fillId="3" borderId="1" xfId="0" applyNumberFormat="1" applyFont="1" applyFill="1" applyBorder="1" applyAlignment="1">
      <alignment vertical="top" wrapText="1"/>
    </xf>
    <xf numFmtId="49" fontId="1" fillId="0" borderId="8" xfId="0" applyNumberFormat="1" applyFont="1" applyBorder="1" applyAlignment="1">
      <alignment vertical="top"/>
    </xf>
    <xf numFmtId="14" fontId="1" fillId="0" borderId="8" xfId="0" applyNumberFormat="1" applyFont="1" applyBorder="1" applyAlignment="1">
      <alignment horizontal="center" vertical="top"/>
    </xf>
    <xf numFmtId="4" fontId="1" fillId="4" borderId="1" xfId="0" applyNumberFormat="1" applyFont="1" applyFill="1" applyBorder="1" applyAlignment="1">
      <alignment horizontal="righ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49" fontId="1" fillId="0" borderId="6" xfId="0" applyNumberFormat="1" applyFont="1" applyBorder="1" applyAlignment="1">
      <alignment horizontal="center" vertical="top"/>
    </xf>
    <xf numFmtId="49" fontId="1" fillId="0" borderId="8" xfId="0" applyNumberFormat="1" applyFont="1" applyBorder="1" applyAlignment="1">
      <alignment horizontal="center" vertical="top"/>
    </xf>
    <xf numFmtId="49" fontId="1" fillId="0" borderId="7" xfId="0" applyNumberFormat="1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14" fontId="1" fillId="0" borderId="6" xfId="0" applyNumberFormat="1" applyFont="1" applyBorder="1" applyAlignment="1">
      <alignment horizontal="center" vertical="top"/>
    </xf>
    <xf numFmtId="14" fontId="1" fillId="0" borderId="8" xfId="0" applyNumberFormat="1" applyFont="1" applyBorder="1" applyAlignment="1">
      <alignment horizontal="center" vertical="top"/>
    </xf>
    <xf numFmtId="14" fontId="1" fillId="0" borderId="7" xfId="0" applyNumberFormat="1" applyFont="1" applyBorder="1" applyAlignment="1">
      <alignment horizontal="center" vertical="top"/>
    </xf>
    <xf numFmtId="0" fontId="2" fillId="0" borderId="0" xfId="0" applyFont="1" applyAlignment="1">
      <alignment horizontal="left"/>
    </xf>
    <xf numFmtId="14" fontId="4" fillId="0" borderId="6" xfId="0" applyNumberFormat="1" applyFont="1" applyBorder="1" applyAlignment="1">
      <alignment horizontal="center" vertical="top"/>
    </xf>
    <xf numFmtId="14" fontId="4" fillId="0" borderId="8" xfId="0" applyNumberFormat="1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14" fontId="4" fillId="4" borderId="6" xfId="0" applyNumberFormat="1" applyFont="1" applyFill="1" applyBorder="1" applyAlignment="1">
      <alignment horizontal="center" vertical="top"/>
    </xf>
    <xf numFmtId="14" fontId="4" fillId="4" borderId="8" xfId="0" applyNumberFormat="1" applyFont="1" applyFill="1" applyBorder="1" applyAlignment="1">
      <alignment horizontal="center" vertical="top"/>
    </xf>
    <xf numFmtId="14" fontId="4" fillId="4" borderId="7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49" fontId="1" fillId="4" borderId="6" xfId="0" applyNumberFormat="1" applyFont="1" applyFill="1" applyBorder="1" applyAlignment="1">
      <alignment horizontal="center" vertical="top"/>
    </xf>
    <xf numFmtId="49" fontId="1" fillId="4" borderId="8" xfId="0" applyNumberFormat="1" applyFont="1" applyFill="1" applyBorder="1" applyAlignment="1">
      <alignment horizontal="center" vertical="top"/>
    </xf>
    <xf numFmtId="49" fontId="1" fillId="4" borderId="7" xfId="0" applyNumberFormat="1" applyFont="1" applyFill="1" applyBorder="1" applyAlignment="1">
      <alignment horizontal="center" vertical="top"/>
    </xf>
    <xf numFmtId="0" fontId="5" fillId="4" borderId="6" xfId="0" applyFont="1" applyFill="1" applyBorder="1" applyAlignment="1">
      <alignment horizontal="center" vertical="top" wrapText="1"/>
    </xf>
    <xf numFmtId="0" fontId="5" fillId="4" borderId="8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horizontal="center" vertical="top" wrapText="1"/>
    </xf>
    <xf numFmtId="14" fontId="5" fillId="4" borderId="6" xfId="0" applyNumberFormat="1" applyFont="1" applyFill="1" applyBorder="1" applyAlignment="1">
      <alignment horizontal="center" vertical="top"/>
    </xf>
    <xf numFmtId="14" fontId="5" fillId="4" borderId="8" xfId="0" applyNumberFormat="1" applyFont="1" applyFill="1" applyBorder="1" applyAlignment="1">
      <alignment horizontal="center" vertical="top"/>
    </xf>
    <xf numFmtId="14" fontId="5" fillId="4" borderId="7" xfId="0" applyNumberFormat="1" applyFont="1" applyFill="1" applyBorder="1" applyAlignment="1">
      <alignment horizontal="center" vertical="top"/>
    </xf>
    <xf numFmtId="0" fontId="5" fillId="4" borderId="11" xfId="0" applyFont="1" applyFill="1" applyBorder="1" applyAlignment="1">
      <alignment horizontal="center" vertical="top"/>
    </xf>
    <xf numFmtId="0" fontId="5" fillId="4" borderId="9" xfId="0" applyFont="1" applyFill="1" applyBorder="1" applyAlignment="1">
      <alignment horizontal="center" vertical="top"/>
    </xf>
    <xf numFmtId="0" fontId="5" fillId="4" borderId="5" xfId="0" applyFont="1" applyFill="1" applyBorder="1" applyAlignment="1">
      <alignment horizontal="center" vertical="top"/>
    </xf>
    <xf numFmtId="0" fontId="1" fillId="4" borderId="6" xfId="0" applyFont="1" applyFill="1" applyBorder="1" applyAlignment="1">
      <alignment horizontal="center" vertical="top" wrapText="1"/>
    </xf>
    <xf numFmtId="0" fontId="1" fillId="4" borderId="8" xfId="0" applyFont="1" applyFill="1" applyBorder="1" applyAlignment="1">
      <alignment horizontal="center" vertical="top" wrapText="1"/>
    </xf>
    <xf numFmtId="0" fontId="1" fillId="4" borderId="7" xfId="0" applyFont="1" applyFill="1" applyBorder="1" applyAlignment="1">
      <alignment horizontal="center" vertical="top" wrapText="1"/>
    </xf>
    <xf numFmtId="0" fontId="4" fillId="4" borderId="6" xfId="0" applyFont="1" applyFill="1" applyBorder="1" applyAlignment="1">
      <alignment horizontal="center" vertical="top" wrapText="1"/>
    </xf>
    <xf numFmtId="0" fontId="4" fillId="4" borderId="8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5" borderId="6" xfId="0" applyFont="1" applyFill="1" applyBorder="1" applyAlignment="1">
      <alignment horizontal="center" vertical="top" wrapText="1"/>
    </xf>
    <xf numFmtId="0" fontId="1" fillId="5" borderId="8" xfId="0" applyFont="1" applyFill="1" applyBorder="1" applyAlignment="1">
      <alignment horizontal="center" vertical="top" wrapText="1"/>
    </xf>
    <xf numFmtId="0" fontId="1" fillId="5" borderId="7" xfId="0" applyFont="1" applyFill="1" applyBorder="1" applyAlignment="1">
      <alignment horizontal="center" vertical="top" wrapText="1"/>
    </xf>
    <xf numFmtId="14" fontId="4" fillId="0" borderId="7" xfId="0" applyNumberFormat="1" applyFont="1" applyBorder="1" applyAlignment="1">
      <alignment horizontal="center" vertical="top"/>
    </xf>
    <xf numFmtId="0" fontId="1" fillId="0" borderId="6" xfId="0" applyFont="1" applyFill="1" applyBorder="1" applyAlignment="1">
      <alignment horizontal="center" vertical="top"/>
    </xf>
    <xf numFmtId="0" fontId="1" fillId="0" borderId="9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" fillId="4" borderId="11" xfId="0" applyFont="1" applyFill="1" applyBorder="1" applyAlignment="1">
      <alignment horizontal="center" vertical="top"/>
    </xf>
    <xf numFmtId="0" fontId="1" fillId="4" borderId="9" xfId="0" applyFont="1" applyFill="1" applyBorder="1" applyAlignment="1">
      <alignment horizontal="center" vertical="top"/>
    </xf>
    <xf numFmtId="0" fontId="1" fillId="4" borderId="5" xfId="0" applyFont="1" applyFill="1" applyBorder="1" applyAlignment="1">
      <alignment horizontal="center" vertical="top"/>
    </xf>
    <xf numFmtId="49" fontId="1" fillId="3" borderId="6" xfId="0" applyNumberFormat="1" applyFont="1" applyFill="1" applyBorder="1" applyAlignment="1">
      <alignment horizontal="center" vertical="top"/>
    </xf>
    <xf numFmtId="49" fontId="1" fillId="3" borderId="8" xfId="0" applyNumberFormat="1" applyFont="1" applyFill="1" applyBorder="1" applyAlignment="1">
      <alignment horizontal="center" vertical="top"/>
    </xf>
    <xf numFmtId="49" fontId="1" fillId="3" borderId="7" xfId="0" applyNumberFormat="1" applyFont="1" applyFill="1" applyBorder="1" applyAlignment="1">
      <alignment horizontal="center" vertical="top"/>
    </xf>
    <xf numFmtId="0" fontId="5" fillId="3" borderId="6" xfId="0" applyFont="1" applyFill="1" applyBorder="1" applyAlignment="1">
      <alignment horizontal="center" vertical="top" wrapText="1"/>
    </xf>
    <xf numFmtId="0" fontId="5" fillId="3" borderId="8" xfId="0" applyFont="1" applyFill="1" applyBorder="1" applyAlignment="1">
      <alignment horizontal="center" vertical="top" wrapText="1"/>
    </xf>
    <xf numFmtId="0" fontId="5" fillId="3" borderId="7" xfId="0" applyFont="1" applyFill="1" applyBorder="1" applyAlignment="1">
      <alignment horizontal="center" vertical="top" wrapText="1"/>
    </xf>
    <xf numFmtId="0" fontId="1" fillId="3" borderId="6" xfId="0" applyFont="1" applyFill="1" applyBorder="1" applyAlignment="1">
      <alignment horizontal="center" vertical="top" wrapText="1"/>
    </xf>
    <xf numFmtId="0" fontId="1" fillId="3" borderId="8" xfId="0" applyFont="1" applyFill="1" applyBorder="1" applyAlignment="1">
      <alignment horizontal="center" vertical="top" wrapText="1"/>
    </xf>
    <xf numFmtId="0" fontId="1" fillId="3" borderId="7" xfId="0" applyFont="1" applyFill="1" applyBorder="1" applyAlignment="1">
      <alignment horizontal="center" vertical="top" wrapText="1"/>
    </xf>
    <xf numFmtId="14" fontId="4" fillId="3" borderId="6" xfId="0" applyNumberFormat="1" applyFont="1" applyFill="1" applyBorder="1" applyAlignment="1">
      <alignment horizontal="center" vertical="top"/>
    </xf>
    <xf numFmtId="14" fontId="4" fillId="3" borderId="8" xfId="0" applyNumberFormat="1" applyFont="1" applyFill="1" applyBorder="1" applyAlignment="1">
      <alignment horizontal="center" vertical="top"/>
    </xf>
    <xf numFmtId="14" fontId="4" fillId="3" borderId="7" xfId="0" applyNumberFormat="1" applyFont="1" applyFill="1" applyBorder="1" applyAlignment="1">
      <alignment horizontal="center" vertical="top"/>
    </xf>
    <xf numFmtId="0" fontId="1" fillId="3" borderId="11" xfId="0" applyFont="1" applyFill="1" applyBorder="1" applyAlignment="1">
      <alignment horizontal="center" vertical="top"/>
    </xf>
    <xf numFmtId="0" fontId="1" fillId="3" borderId="9" xfId="0" applyFont="1" applyFill="1" applyBorder="1" applyAlignment="1">
      <alignment horizontal="center" vertical="top"/>
    </xf>
    <xf numFmtId="0" fontId="1" fillId="3" borderId="5" xfId="0" applyFont="1" applyFill="1" applyBorder="1" applyAlignment="1">
      <alignment horizontal="center" vertical="top"/>
    </xf>
    <xf numFmtId="49" fontId="5" fillId="4" borderId="6" xfId="0" applyNumberFormat="1" applyFont="1" applyFill="1" applyBorder="1" applyAlignment="1">
      <alignment horizontal="center" vertical="top"/>
    </xf>
    <xf numFmtId="49" fontId="5" fillId="4" borderId="8" xfId="0" applyNumberFormat="1" applyFont="1" applyFill="1" applyBorder="1" applyAlignment="1">
      <alignment horizontal="center" vertical="top"/>
    </xf>
    <xf numFmtId="49" fontId="5" fillId="4" borderId="7" xfId="0" applyNumberFormat="1" applyFont="1" applyFill="1" applyBorder="1" applyAlignment="1">
      <alignment horizontal="center" vertical="top"/>
    </xf>
    <xf numFmtId="49" fontId="5" fillId="3" borderId="6" xfId="0" applyNumberFormat="1" applyFont="1" applyFill="1" applyBorder="1" applyAlignment="1">
      <alignment horizontal="center" vertical="top"/>
    </xf>
    <xf numFmtId="49" fontId="5" fillId="3" borderId="8" xfId="0" applyNumberFormat="1" applyFont="1" applyFill="1" applyBorder="1" applyAlignment="1">
      <alignment horizontal="center" vertical="top"/>
    </xf>
    <xf numFmtId="49" fontId="5" fillId="3" borderId="7" xfId="0" applyNumberFormat="1" applyFont="1" applyFill="1" applyBorder="1" applyAlignment="1">
      <alignment horizontal="center" vertical="top"/>
    </xf>
    <xf numFmtId="14" fontId="5" fillId="3" borderId="6" xfId="0" applyNumberFormat="1" applyFont="1" applyFill="1" applyBorder="1" applyAlignment="1">
      <alignment horizontal="center" vertical="top" wrapText="1"/>
    </xf>
    <xf numFmtId="14" fontId="7" fillId="3" borderId="6" xfId="0" applyNumberFormat="1" applyFont="1" applyFill="1" applyBorder="1" applyAlignment="1">
      <alignment horizontal="center" vertical="top"/>
    </xf>
    <xf numFmtId="14" fontId="7" fillId="3" borderId="8" xfId="0" applyNumberFormat="1" applyFont="1" applyFill="1" applyBorder="1" applyAlignment="1">
      <alignment horizontal="center" vertical="top"/>
    </xf>
    <xf numFmtId="14" fontId="7" fillId="3" borderId="7" xfId="0" applyNumberFormat="1" applyFont="1" applyFill="1" applyBorder="1" applyAlignment="1">
      <alignment horizontal="center" vertical="top"/>
    </xf>
    <xf numFmtId="0" fontId="8" fillId="0" borderId="6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7" fillId="3" borderId="6" xfId="0" applyFont="1" applyFill="1" applyBorder="1" applyAlignment="1">
      <alignment horizontal="center" vertical="top" wrapText="1"/>
    </xf>
    <xf numFmtId="0" fontId="7" fillId="3" borderId="8" xfId="0" applyFont="1" applyFill="1" applyBorder="1" applyAlignment="1">
      <alignment horizontal="center" vertical="top" wrapText="1"/>
    </xf>
    <xf numFmtId="0" fontId="7" fillId="3" borderId="7" xfId="0" applyFont="1" applyFill="1" applyBorder="1" applyAlignment="1">
      <alignment horizontal="center" vertical="top" wrapText="1"/>
    </xf>
    <xf numFmtId="14" fontId="5" fillId="3" borderId="6" xfId="0" applyNumberFormat="1" applyFont="1" applyFill="1" applyBorder="1" applyAlignment="1">
      <alignment horizontal="center" vertical="top"/>
    </xf>
    <xf numFmtId="14" fontId="5" fillId="3" borderId="8" xfId="0" applyNumberFormat="1" applyFont="1" applyFill="1" applyBorder="1" applyAlignment="1">
      <alignment horizontal="center" vertical="top"/>
    </xf>
    <xf numFmtId="14" fontId="5" fillId="3" borderId="7" xfId="0" applyNumberFormat="1" applyFont="1" applyFill="1" applyBorder="1" applyAlignment="1">
      <alignment horizontal="center" vertical="top"/>
    </xf>
    <xf numFmtId="0" fontId="5" fillId="3" borderId="11" xfId="0" applyFont="1" applyFill="1" applyBorder="1" applyAlignment="1">
      <alignment horizontal="center" vertical="top" wrapText="1"/>
    </xf>
    <xf numFmtId="0" fontId="5" fillId="3" borderId="9" xfId="0" applyFont="1" applyFill="1" applyBorder="1" applyAlignment="1">
      <alignment horizontal="center" vertical="top"/>
    </xf>
    <xf numFmtId="0" fontId="5" fillId="3" borderId="5" xfId="0" applyFont="1" applyFill="1" applyBorder="1" applyAlignment="1">
      <alignment horizontal="center" vertical="top"/>
    </xf>
    <xf numFmtId="14" fontId="1" fillId="4" borderId="6" xfId="0" applyNumberFormat="1" applyFont="1" applyFill="1" applyBorder="1" applyAlignment="1">
      <alignment horizontal="center" vertical="top"/>
    </xf>
    <xf numFmtId="14" fontId="1" fillId="4" borderId="8" xfId="0" applyNumberFormat="1" applyFont="1" applyFill="1" applyBorder="1" applyAlignment="1">
      <alignment horizontal="center" vertical="top"/>
    </xf>
    <xf numFmtId="14" fontId="1" fillId="4" borderId="7" xfId="0" applyNumberFormat="1" applyFont="1" applyFill="1" applyBorder="1" applyAlignment="1">
      <alignment horizontal="center" vertical="top"/>
    </xf>
    <xf numFmtId="0" fontId="1" fillId="4" borderId="11" xfId="0" applyFont="1" applyFill="1" applyBorder="1" applyAlignment="1">
      <alignment horizontal="center" vertical="top" wrapText="1"/>
    </xf>
    <xf numFmtId="0" fontId="9" fillId="3" borderId="6" xfId="0" applyFont="1" applyFill="1" applyBorder="1" applyAlignment="1">
      <alignment horizontal="center" vertical="top" wrapText="1"/>
    </xf>
    <xf numFmtId="0" fontId="9" fillId="3" borderId="8" xfId="0" applyFont="1" applyFill="1" applyBorder="1" applyAlignment="1">
      <alignment horizontal="center" vertical="top" wrapText="1"/>
    </xf>
    <xf numFmtId="0" fontId="9" fillId="3" borderId="7" xfId="0" applyFont="1" applyFill="1" applyBorder="1" applyAlignment="1">
      <alignment horizontal="center" vertical="top" wrapText="1"/>
    </xf>
    <xf numFmtId="0" fontId="5" fillId="4" borderId="11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211"/>
  <sheetViews>
    <sheetView tabSelected="1" view="pageBreakPreview" zoomScale="60" zoomScaleNormal="60" workbookViewId="0">
      <selection activeCell="B7" sqref="B7:I7"/>
    </sheetView>
  </sheetViews>
  <sheetFormatPr defaultColWidth="9.140625" defaultRowHeight="15.75"/>
  <cols>
    <col min="1" max="1" width="4" style="1" customWidth="1"/>
    <col min="2" max="2" width="9.140625" style="1"/>
    <col min="3" max="3" width="47.42578125" style="1" customWidth="1"/>
    <col min="4" max="4" width="25" style="1" customWidth="1"/>
    <col min="5" max="6" width="12.5703125" style="1" customWidth="1"/>
    <col min="7" max="7" width="28.140625" style="1" customWidth="1"/>
    <col min="8" max="8" width="14.42578125" style="1" customWidth="1"/>
    <col min="9" max="9" width="77.5703125" style="1" customWidth="1"/>
    <col min="10" max="10" width="19.42578125" style="15" customWidth="1"/>
    <col min="11" max="11" width="13.140625" style="32" customWidth="1"/>
    <col min="12" max="16384" width="9.140625" style="1"/>
  </cols>
  <sheetData>
    <row r="1" spans="2:11" ht="15.75" customHeight="1">
      <c r="H1" s="84" t="s">
        <v>135</v>
      </c>
      <c r="I1" s="84"/>
    </row>
    <row r="2" spans="2:11" ht="15.75" customHeight="1">
      <c r="H2" s="84" t="s">
        <v>134</v>
      </c>
      <c r="I2" s="84"/>
    </row>
    <row r="3" spans="2:11" ht="15.75" customHeight="1">
      <c r="H3" s="84" t="s">
        <v>132</v>
      </c>
      <c r="I3" s="84"/>
    </row>
    <row r="4" spans="2:11" ht="15.75" customHeight="1">
      <c r="H4" s="84" t="s">
        <v>133</v>
      </c>
      <c r="I4" s="84"/>
    </row>
    <row r="5" spans="2:11" ht="15.75" customHeight="1">
      <c r="B5" s="3"/>
      <c r="C5" s="3"/>
      <c r="D5" s="3"/>
      <c r="E5" s="3"/>
      <c r="G5" s="3"/>
      <c r="H5" s="84" t="s">
        <v>142</v>
      </c>
      <c r="I5" s="84"/>
    </row>
    <row r="6" spans="2:11">
      <c r="B6" s="3"/>
      <c r="C6" s="3"/>
      <c r="D6" s="3"/>
      <c r="E6" s="3"/>
      <c r="F6" s="3"/>
      <c r="G6" s="3"/>
      <c r="H6" s="3"/>
      <c r="I6" s="3"/>
    </row>
    <row r="7" spans="2:11" ht="73.5" customHeight="1">
      <c r="B7" s="115" t="s">
        <v>136</v>
      </c>
      <c r="C7" s="116"/>
      <c r="D7" s="116"/>
      <c r="E7" s="116"/>
      <c r="F7" s="116"/>
      <c r="G7" s="116"/>
      <c r="H7" s="116"/>
      <c r="I7" s="116"/>
    </row>
    <row r="8" spans="2:11" ht="16.5" thickBot="1"/>
    <row r="9" spans="2:11" ht="75" customHeight="1">
      <c r="B9" s="114" t="s">
        <v>2</v>
      </c>
      <c r="C9" s="127" t="s">
        <v>14</v>
      </c>
      <c r="D9" s="114" t="s">
        <v>3</v>
      </c>
      <c r="E9" s="114" t="s">
        <v>0</v>
      </c>
      <c r="F9" s="114"/>
      <c r="G9" s="114" t="s">
        <v>4</v>
      </c>
      <c r="H9" s="114" t="s">
        <v>112</v>
      </c>
      <c r="I9" s="114" t="s">
        <v>1</v>
      </c>
    </row>
    <row r="10" spans="2:11" s="6" customFormat="1" ht="45" customHeight="1">
      <c r="B10" s="114"/>
      <c r="C10" s="128"/>
      <c r="D10" s="114"/>
      <c r="E10" s="4" t="s">
        <v>5</v>
      </c>
      <c r="F10" s="5" t="s">
        <v>6</v>
      </c>
      <c r="G10" s="78"/>
      <c r="H10" s="78"/>
      <c r="I10" s="78"/>
      <c r="J10" s="14"/>
      <c r="K10" s="13"/>
    </row>
    <row r="11" spans="2:11" s="6" customFormat="1">
      <c r="B11" s="117"/>
      <c r="C11" s="78" t="s">
        <v>138</v>
      </c>
      <c r="D11" s="120" t="s">
        <v>89</v>
      </c>
      <c r="E11" s="78" t="s">
        <v>113</v>
      </c>
      <c r="F11" s="85">
        <v>44561</v>
      </c>
      <c r="G11" s="5" t="s">
        <v>7</v>
      </c>
      <c r="H11" s="7">
        <f>H12+H13+H14</f>
        <v>385430.29700000002</v>
      </c>
      <c r="I11" s="124"/>
      <c r="J11" s="14">
        <v>385430.3</v>
      </c>
      <c r="K11" s="13">
        <f>J11-H11</f>
        <v>2.9999999678693712E-3</v>
      </c>
    </row>
    <row r="12" spans="2:11">
      <c r="B12" s="118"/>
      <c r="C12" s="79"/>
      <c r="D12" s="121"/>
      <c r="E12" s="79"/>
      <c r="F12" s="86"/>
      <c r="G12" s="8" t="s">
        <v>8</v>
      </c>
      <c r="H12" s="9">
        <f>H17+H114+H154+H139</f>
        <v>21717.83</v>
      </c>
      <c r="I12" s="125"/>
      <c r="J12" s="53">
        <v>21717.83</v>
      </c>
      <c r="K12" s="54">
        <f>J12-H12</f>
        <v>0</v>
      </c>
    </row>
    <row r="13" spans="2:11">
      <c r="B13" s="118"/>
      <c r="C13" s="79"/>
      <c r="D13" s="121"/>
      <c r="E13" s="79"/>
      <c r="F13" s="86"/>
      <c r="G13" s="8" t="s">
        <v>9</v>
      </c>
      <c r="H13" s="9">
        <f>H18+H115+H155+H140</f>
        <v>211009.47</v>
      </c>
      <c r="I13" s="125"/>
      <c r="J13" s="53">
        <v>211009.47</v>
      </c>
      <c r="K13" s="54">
        <f>J13-H13</f>
        <v>0</v>
      </c>
    </row>
    <row r="14" spans="2:11">
      <c r="B14" s="118"/>
      <c r="C14" s="79"/>
      <c r="D14" s="121"/>
      <c r="E14" s="79"/>
      <c r="F14" s="86"/>
      <c r="G14" s="8" t="s">
        <v>10</v>
      </c>
      <c r="H14" s="9">
        <f>H19+H116+H156+H141</f>
        <v>152702.99700000003</v>
      </c>
      <c r="I14" s="125"/>
      <c r="J14" s="53">
        <v>152703</v>
      </c>
      <c r="K14" s="54">
        <f>J14-H14</f>
        <v>2.9999999678693712E-3</v>
      </c>
    </row>
    <row r="15" spans="2:11" ht="31.5">
      <c r="B15" s="119"/>
      <c r="C15" s="80"/>
      <c r="D15" s="122"/>
      <c r="E15" s="80"/>
      <c r="F15" s="123"/>
      <c r="G15" s="8" t="s">
        <v>11</v>
      </c>
      <c r="H15" s="9">
        <f>H20+H117+H157</f>
        <v>0</v>
      </c>
      <c r="I15" s="126"/>
    </row>
    <row r="16" spans="2:11" s="18" customFormat="1">
      <c r="B16" s="132" t="s">
        <v>50</v>
      </c>
      <c r="C16" s="135" t="s">
        <v>137</v>
      </c>
      <c r="D16" s="138" t="s">
        <v>89</v>
      </c>
      <c r="E16" s="138" t="s">
        <v>113</v>
      </c>
      <c r="F16" s="141">
        <v>44561</v>
      </c>
      <c r="G16" s="16" t="s">
        <v>7</v>
      </c>
      <c r="H16" s="17">
        <f>H17+H18+H19</f>
        <v>344009.897</v>
      </c>
      <c r="I16" s="144"/>
      <c r="J16" s="33"/>
      <c r="K16" s="22"/>
    </row>
    <row r="17" spans="2:11" s="21" customFormat="1" ht="24" customHeight="1">
      <c r="B17" s="133"/>
      <c r="C17" s="136"/>
      <c r="D17" s="139"/>
      <c r="E17" s="139"/>
      <c r="F17" s="142"/>
      <c r="G17" s="19" t="s">
        <v>8</v>
      </c>
      <c r="H17" s="20">
        <f>H22+H45+H79+H99</f>
        <v>21717.83</v>
      </c>
      <c r="I17" s="145"/>
      <c r="J17" s="34"/>
      <c r="K17" s="35"/>
    </row>
    <row r="18" spans="2:11" s="21" customFormat="1" ht="27.75" customHeight="1">
      <c r="B18" s="133"/>
      <c r="C18" s="136"/>
      <c r="D18" s="139"/>
      <c r="E18" s="139"/>
      <c r="F18" s="142"/>
      <c r="G18" s="19" t="s">
        <v>9</v>
      </c>
      <c r="H18" s="20">
        <f>H23+H46+H80+H100</f>
        <v>190400.97</v>
      </c>
      <c r="I18" s="145"/>
      <c r="J18" s="34"/>
      <c r="K18" s="35"/>
    </row>
    <row r="19" spans="2:11" s="21" customFormat="1" ht="20.25" customHeight="1">
      <c r="B19" s="133"/>
      <c r="C19" s="136"/>
      <c r="D19" s="139"/>
      <c r="E19" s="139"/>
      <c r="F19" s="142"/>
      <c r="G19" s="19" t="s">
        <v>10</v>
      </c>
      <c r="H19" s="20">
        <f>H24+H47+H81+H101</f>
        <v>131891.09700000001</v>
      </c>
      <c r="I19" s="145"/>
      <c r="J19" s="34"/>
      <c r="K19" s="35"/>
    </row>
    <row r="20" spans="2:11" s="21" customFormat="1" ht="31.5">
      <c r="B20" s="134"/>
      <c r="C20" s="137"/>
      <c r="D20" s="140"/>
      <c r="E20" s="140"/>
      <c r="F20" s="143"/>
      <c r="G20" s="19" t="s">
        <v>11</v>
      </c>
      <c r="H20" s="20">
        <f>H25+H48+H82+H102</f>
        <v>0</v>
      </c>
      <c r="I20" s="146"/>
      <c r="J20" s="34"/>
      <c r="K20" s="35"/>
    </row>
    <row r="21" spans="2:11" s="26" customFormat="1" ht="30" customHeight="1">
      <c r="B21" s="96" t="s">
        <v>12</v>
      </c>
      <c r="C21" s="99" t="s">
        <v>13</v>
      </c>
      <c r="D21" s="108"/>
      <c r="E21" s="108" t="s">
        <v>113</v>
      </c>
      <c r="F21" s="89">
        <v>44561</v>
      </c>
      <c r="G21" s="23" t="s">
        <v>7</v>
      </c>
      <c r="H21" s="24">
        <f>H22+H23+H24+H25</f>
        <v>180079.997</v>
      </c>
      <c r="I21" s="129"/>
      <c r="J21" s="36">
        <f>J23+J24</f>
        <v>180080</v>
      </c>
      <c r="K21" s="25">
        <f>H21-J21</f>
        <v>-2.9999999969732016E-3</v>
      </c>
    </row>
    <row r="22" spans="2:11" s="29" customFormat="1">
      <c r="B22" s="97"/>
      <c r="C22" s="100"/>
      <c r="D22" s="109"/>
      <c r="E22" s="109"/>
      <c r="F22" s="90"/>
      <c r="G22" s="27" t="s">
        <v>8</v>
      </c>
      <c r="H22" s="28">
        <v>0</v>
      </c>
      <c r="I22" s="130"/>
      <c r="J22" s="37"/>
      <c r="K22" s="30"/>
    </row>
    <row r="23" spans="2:11" s="29" customFormat="1">
      <c r="B23" s="97"/>
      <c r="C23" s="100"/>
      <c r="D23" s="109"/>
      <c r="E23" s="109"/>
      <c r="F23" s="90"/>
      <c r="G23" s="27" t="s">
        <v>9</v>
      </c>
      <c r="H23" s="24">
        <f>H27+H30+H33+H36+H39+H42</f>
        <v>88464.3</v>
      </c>
      <c r="I23" s="130"/>
      <c r="J23" s="37">
        <v>88464.3</v>
      </c>
      <c r="K23" s="30">
        <f>H23-J23</f>
        <v>0</v>
      </c>
    </row>
    <row r="24" spans="2:11" s="29" customFormat="1">
      <c r="B24" s="97"/>
      <c r="C24" s="100"/>
      <c r="D24" s="109"/>
      <c r="E24" s="109"/>
      <c r="F24" s="90"/>
      <c r="G24" s="27" t="s">
        <v>10</v>
      </c>
      <c r="H24" s="24">
        <f>H28+H31+H34+H37+H40+H43</f>
        <v>91615.697</v>
      </c>
      <c r="I24" s="130"/>
      <c r="J24" s="37">
        <v>91615.7</v>
      </c>
      <c r="K24" s="38">
        <f>H24-J24</f>
        <v>-2.9999999969732016E-3</v>
      </c>
    </row>
    <row r="25" spans="2:11" s="29" customFormat="1" ht="36.75" customHeight="1">
      <c r="B25" s="98"/>
      <c r="C25" s="101"/>
      <c r="D25" s="110"/>
      <c r="E25" s="110"/>
      <c r="F25" s="91"/>
      <c r="G25" s="27" t="s">
        <v>11</v>
      </c>
      <c r="H25" s="31">
        <v>0</v>
      </c>
      <c r="I25" s="131"/>
      <c r="J25" s="37"/>
      <c r="K25" s="30"/>
    </row>
    <row r="26" spans="2:11" s="6" customFormat="1" ht="30" customHeight="1">
      <c r="B26" s="72" t="s">
        <v>16</v>
      </c>
      <c r="C26" s="78" t="s">
        <v>15</v>
      </c>
      <c r="D26" s="78"/>
      <c r="E26" s="78"/>
      <c r="F26" s="85"/>
      <c r="G26" s="10" t="s">
        <v>7</v>
      </c>
      <c r="H26" s="11">
        <f>H27+H28</f>
        <v>134938.97700000001</v>
      </c>
      <c r="I26" s="78" t="s">
        <v>69</v>
      </c>
      <c r="J26" s="14"/>
      <c r="K26" s="13"/>
    </row>
    <row r="27" spans="2:11" ht="23.25" customHeight="1">
      <c r="B27" s="73"/>
      <c r="C27" s="79"/>
      <c r="D27" s="79"/>
      <c r="E27" s="79"/>
      <c r="F27" s="86"/>
      <c r="G27" s="8" t="s">
        <v>9</v>
      </c>
      <c r="H27" s="12">
        <f>13622.8+72235.9</f>
        <v>85858.7</v>
      </c>
      <c r="I27" s="79"/>
    </row>
    <row r="28" spans="2:11" ht="25.5" customHeight="1">
      <c r="B28" s="73"/>
      <c r="C28" s="79"/>
      <c r="D28" s="79"/>
      <c r="E28" s="79"/>
      <c r="F28" s="86"/>
      <c r="G28" s="8" t="s">
        <v>10</v>
      </c>
      <c r="H28" s="12">
        <f>48883.9+196.377</f>
        <v>49080.277000000002</v>
      </c>
      <c r="I28" s="80"/>
    </row>
    <row r="29" spans="2:11" s="6" customFormat="1" ht="47.25" customHeight="1">
      <c r="B29" s="72" t="s">
        <v>17</v>
      </c>
      <c r="C29" s="87" t="s">
        <v>18</v>
      </c>
      <c r="D29" s="78"/>
      <c r="E29" s="78"/>
      <c r="F29" s="85"/>
      <c r="G29" s="10" t="s">
        <v>7</v>
      </c>
      <c r="H29" s="11">
        <f>H30+H31</f>
        <v>1395.8</v>
      </c>
      <c r="I29" s="78" t="s">
        <v>127</v>
      </c>
      <c r="J29" s="14"/>
      <c r="K29" s="13"/>
    </row>
    <row r="30" spans="2:11" ht="42.75" customHeight="1">
      <c r="B30" s="73"/>
      <c r="C30" s="88"/>
      <c r="D30" s="79"/>
      <c r="E30" s="79"/>
      <c r="F30" s="86"/>
      <c r="G30" s="8" t="s">
        <v>9</v>
      </c>
      <c r="H30" s="12">
        <f>1249.8</f>
        <v>1249.8</v>
      </c>
      <c r="I30" s="79"/>
    </row>
    <row r="31" spans="2:11" ht="33.75" customHeight="1">
      <c r="B31" s="73"/>
      <c r="C31" s="88"/>
      <c r="D31" s="79"/>
      <c r="E31" s="79"/>
      <c r="F31" s="86"/>
      <c r="G31" s="8" t="s">
        <v>10</v>
      </c>
      <c r="H31" s="12">
        <f>80+66</f>
        <v>146</v>
      </c>
      <c r="I31" s="80"/>
    </row>
    <row r="32" spans="2:11" s="6" customFormat="1" ht="66.75" customHeight="1">
      <c r="B32" s="72" t="s">
        <v>19</v>
      </c>
      <c r="C32" s="78" t="s">
        <v>20</v>
      </c>
      <c r="D32" s="78"/>
      <c r="E32" s="78"/>
      <c r="F32" s="85"/>
      <c r="G32" s="10" t="s">
        <v>7</v>
      </c>
      <c r="H32" s="11">
        <f>H33+H34</f>
        <v>1273.9000000000001</v>
      </c>
      <c r="I32" s="87" t="s">
        <v>128</v>
      </c>
      <c r="J32" s="14"/>
      <c r="K32" s="13"/>
    </row>
    <row r="33" spans="2:11" ht="72" customHeight="1">
      <c r="B33" s="73"/>
      <c r="C33" s="79"/>
      <c r="D33" s="79"/>
      <c r="E33" s="79"/>
      <c r="F33" s="86"/>
      <c r="G33" s="8" t="s">
        <v>9</v>
      </c>
      <c r="H33" s="12">
        <v>0</v>
      </c>
      <c r="I33" s="88"/>
    </row>
    <row r="34" spans="2:11" ht="72.75" customHeight="1">
      <c r="B34" s="73"/>
      <c r="C34" s="79"/>
      <c r="D34" s="79"/>
      <c r="E34" s="79"/>
      <c r="F34" s="86"/>
      <c r="G34" s="8" t="s">
        <v>10</v>
      </c>
      <c r="H34" s="12">
        <f>524.5+649.4+100</f>
        <v>1273.9000000000001</v>
      </c>
      <c r="I34" s="92"/>
    </row>
    <row r="35" spans="2:11" s="6" customFormat="1" ht="32.25" customHeight="1">
      <c r="B35" s="72" t="s">
        <v>21</v>
      </c>
      <c r="C35" s="78" t="s">
        <v>22</v>
      </c>
      <c r="D35" s="78"/>
      <c r="E35" s="78"/>
      <c r="F35" s="85"/>
      <c r="G35" s="10" t="s">
        <v>7</v>
      </c>
      <c r="H35" s="11">
        <f>H36+H37</f>
        <v>31.8</v>
      </c>
      <c r="I35" s="78" t="s">
        <v>23</v>
      </c>
      <c r="J35" s="14"/>
      <c r="K35" s="13"/>
    </row>
    <row r="36" spans="2:11" ht="26.25" customHeight="1">
      <c r="B36" s="73"/>
      <c r="C36" s="79"/>
      <c r="D36" s="79"/>
      <c r="E36" s="79"/>
      <c r="F36" s="86"/>
      <c r="G36" s="8" t="s">
        <v>9</v>
      </c>
      <c r="H36" s="12">
        <v>31.8</v>
      </c>
      <c r="I36" s="79"/>
    </row>
    <row r="37" spans="2:11" ht="28.5" customHeight="1">
      <c r="B37" s="73"/>
      <c r="C37" s="79"/>
      <c r="D37" s="79"/>
      <c r="E37" s="79"/>
      <c r="F37" s="86"/>
      <c r="G37" s="8" t="s">
        <v>10</v>
      </c>
      <c r="H37" s="12">
        <v>0</v>
      </c>
      <c r="I37" s="80"/>
    </row>
    <row r="38" spans="2:11" s="6" customFormat="1" ht="38.25" customHeight="1">
      <c r="B38" s="72" t="s">
        <v>24</v>
      </c>
      <c r="C38" s="78" t="s">
        <v>70</v>
      </c>
      <c r="D38" s="78"/>
      <c r="E38" s="78"/>
      <c r="F38" s="85"/>
      <c r="G38" s="10" t="s">
        <v>7</v>
      </c>
      <c r="H38" s="11">
        <f>H39+H40</f>
        <v>54.2</v>
      </c>
      <c r="I38" s="78" t="s">
        <v>25</v>
      </c>
      <c r="J38" s="14"/>
      <c r="K38" s="13"/>
    </row>
    <row r="39" spans="2:11" ht="41.25" customHeight="1">
      <c r="B39" s="73"/>
      <c r="C39" s="79"/>
      <c r="D39" s="79"/>
      <c r="E39" s="79"/>
      <c r="F39" s="86"/>
      <c r="G39" s="8" t="s">
        <v>9</v>
      </c>
      <c r="H39" s="12">
        <v>0</v>
      </c>
      <c r="I39" s="79"/>
    </row>
    <row r="40" spans="2:11" ht="38.25" customHeight="1">
      <c r="B40" s="73"/>
      <c r="C40" s="79"/>
      <c r="D40" s="79"/>
      <c r="E40" s="79"/>
      <c r="F40" s="86"/>
      <c r="G40" s="8" t="s">
        <v>10</v>
      </c>
      <c r="H40" s="12">
        <v>54.2</v>
      </c>
      <c r="I40" s="80"/>
    </row>
    <row r="41" spans="2:11" s="6" customFormat="1" ht="45.75" customHeight="1">
      <c r="B41" s="72" t="s">
        <v>26</v>
      </c>
      <c r="C41" s="78" t="s">
        <v>27</v>
      </c>
      <c r="D41" s="78"/>
      <c r="E41" s="78"/>
      <c r="F41" s="85"/>
      <c r="G41" s="10" t="s">
        <v>7</v>
      </c>
      <c r="H41" s="11">
        <f>H42+H43</f>
        <v>42385.32</v>
      </c>
      <c r="I41" s="78" t="s">
        <v>126</v>
      </c>
      <c r="J41" s="14"/>
      <c r="K41" s="13"/>
    </row>
    <row r="42" spans="2:11" ht="34.5" customHeight="1">
      <c r="B42" s="73"/>
      <c r="C42" s="79"/>
      <c r="D42" s="79"/>
      <c r="E42" s="79"/>
      <c r="F42" s="86"/>
      <c r="G42" s="8" t="s">
        <v>9</v>
      </c>
      <c r="H42" s="12">
        <v>1324</v>
      </c>
      <c r="I42" s="79"/>
    </row>
    <row r="43" spans="2:11" ht="42.75" customHeight="1">
      <c r="B43" s="73"/>
      <c r="C43" s="79"/>
      <c r="D43" s="79"/>
      <c r="E43" s="79"/>
      <c r="F43" s="86"/>
      <c r="G43" s="8" t="s">
        <v>10</v>
      </c>
      <c r="H43" s="12">
        <f>18438.2+294+18500+920.4+259+2649.72</f>
        <v>41061.32</v>
      </c>
      <c r="I43" s="80"/>
    </row>
    <row r="44" spans="2:11" s="26" customFormat="1" ht="30" customHeight="1">
      <c r="B44" s="96" t="s">
        <v>41</v>
      </c>
      <c r="C44" s="99" t="s">
        <v>71</v>
      </c>
      <c r="D44" s="108"/>
      <c r="E44" s="111" t="s">
        <v>114</v>
      </c>
      <c r="F44" s="89">
        <v>44561</v>
      </c>
      <c r="G44" s="23" t="s">
        <v>7</v>
      </c>
      <c r="H44" s="24">
        <f>H45+H46+H47+H48</f>
        <v>141090.40000000002</v>
      </c>
      <c r="I44" s="129"/>
      <c r="J44" s="36">
        <f>J46+J47+J45</f>
        <v>141090.40000000002</v>
      </c>
      <c r="K44" s="25">
        <f>J44-H44</f>
        <v>0</v>
      </c>
    </row>
    <row r="45" spans="2:11" s="29" customFormat="1">
      <c r="B45" s="97"/>
      <c r="C45" s="100"/>
      <c r="D45" s="109"/>
      <c r="E45" s="112"/>
      <c r="F45" s="90"/>
      <c r="G45" s="27" t="s">
        <v>8</v>
      </c>
      <c r="H45" s="24">
        <f>H71+H75</f>
        <v>21717.83</v>
      </c>
      <c r="I45" s="130"/>
      <c r="J45" s="37">
        <v>21717.83</v>
      </c>
      <c r="K45" s="25">
        <f>J45-H45</f>
        <v>0</v>
      </c>
    </row>
    <row r="46" spans="2:11" s="29" customFormat="1">
      <c r="B46" s="97"/>
      <c r="C46" s="100"/>
      <c r="D46" s="109"/>
      <c r="E46" s="112"/>
      <c r="F46" s="90"/>
      <c r="G46" s="27" t="s">
        <v>9</v>
      </c>
      <c r="H46" s="24">
        <f>H50+H53+H56+H59+H62+H65+H68+H72+H76</f>
        <v>97582.27</v>
      </c>
      <c r="I46" s="130"/>
      <c r="J46" s="37">
        <v>97582.27</v>
      </c>
      <c r="K46" s="30">
        <f>J46-H46</f>
        <v>0</v>
      </c>
    </row>
    <row r="47" spans="2:11" s="29" customFormat="1">
      <c r="B47" s="97"/>
      <c r="C47" s="100"/>
      <c r="D47" s="109"/>
      <c r="E47" s="112"/>
      <c r="F47" s="90"/>
      <c r="G47" s="27" t="s">
        <v>10</v>
      </c>
      <c r="H47" s="24">
        <f>H51+H54+H57+H60+H63+H66+H69+H77</f>
        <v>21790.300000000003</v>
      </c>
      <c r="I47" s="130"/>
      <c r="J47" s="37">
        <v>21790.3</v>
      </c>
      <c r="K47" s="30">
        <f>J47-H47</f>
        <v>0</v>
      </c>
    </row>
    <row r="48" spans="2:11" s="29" customFormat="1" ht="36.75" customHeight="1">
      <c r="B48" s="98"/>
      <c r="C48" s="101"/>
      <c r="D48" s="110"/>
      <c r="E48" s="113"/>
      <c r="F48" s="91"/>
      <c r="G48" s="27" t="s">
        <v>11</v>
      </c>
      <c r="H48" s="31">
        <v>0</v>
      </c>
      <c r="I48" s="131"/>
      <c r="J48" s="37"/>
      <c r="K48" s="30"/>
    </row>
    <row r="49" spans="2:11" s="6" customFormat="1" ht="30" customHeight="1">
      <c r="B49" s="72" t="s">
        <v>42</v>
      </c>
      <c r="C49" s="78" t="s">
        <v>15</v>
      </c>
      <c r="D49" s="78"/>
      <c r="E49" s="78"/>
      <c r="F49" s="85"/>
      <c r="G49" s="10" t="s">
        <v>7</v>
      </c>
      <c r="H49" s="11">
        <f>H50+H51</f>
        <v>97785.65</v>
      </c>
      <c r="I49" s="78" t="s">
        <v>68</v>
      </c>
      <c r="J49" s="14"/>
      <c r="K49" s="13"/>
    </row>
    <row r="50" spans="2:11" ht="23.25" customHeight="1">
      <c r="B50" s="73"/>
      <c r="C50" s="79"/>
      <c r="D50" s="79"/>
      <c r="E50" s="79"/>
      <c r="F50" s="86"/>
      <c r="G50" s="8" t="s">
        <v>9</v>
      </c>
      <c r="H50" s="12">
        <v>94514.65</v>
      </c>
      <c r="I50" s="79"/>
    </row>
    <row r="51" spans="2:11" ht="25.5" customHeight="1">
      <c r="B51" s="73"/>
      <c r="C51" s="79"/>
      <c r="D51" s="79"/>
      <c r="E51" s="79"/>
      <c r="F51" s="86"/>
      <c r="G51" s="8" t="s">
        <v>10</v>
      </c>
      <c r="H51" s="12">
        <v>3271</v>
      </c>
      <c r="I51" s="80"/>
    </row>
    <row r="52" spans="2:11" s="6" customFormat="1" ht="28.9" customHeight="1">
      <c r="B52" s="72" t="s">
        <v>43</v>
      </c>
      <c r="C52" s="87" t="s">
        <v>72</v>
      </c>
      <c r="D52" s="78"/>
      <c r="E52" s="78"/>
      <c r="F52" s="85"/>
      <c r="G52" s="10" t="s">
        <v>7</v>
      </c>
      <c r="H52" s="11">
        <f>H53+H54</f>
        <v>2175.7000000000003</v>
      </c>
      <c r="I52" s="78" t="s">
        <v>122</v>
      </c>
      <c r="J52" s="14"/>
      <c r="K52" s="13"/>
    </row>
    <row r="53" spans="2:11" ht="28.9" customHeight="1">
      <c r="B53" s="73"/>
      <c r="C53" s="88"/>
      <c r="D53" s="79"/>
      <c r="E53" s="79"/>
      <c r="F53" s="86"/>
      <c r="G53" s="8" t="s">
        <v>9</v>
      </c>
      <c r="H53" s="56">
        <v>2078.4</v>
      </c>
      <c r="I53" s="79"/>
    </row>
    <row r="54" spans="2:11" ht="28.9" customHeight="1">
      <c r="B54" s="73"/>
      <c r="C54" s="88"/>
      <c r="D54" s="79"/>
      <c r="E54" s="79"/>
      <c r="F54" s="86"/>
      <c r="G54" s="8" t="s">
        <v>10</v>
      </c>
      <c r="H54" s="12">
        <v>97.3</v>
      </c>
      <c r="I54" s="80"/>
    </row>
    <row r="55" spans="2:11" s="6" customFormat="1" ht="44.25" customHeight="1">
      <c r="B55" s="72" t="s">
        <v>44</v>
      </c>
      <c r="C55" s="78" t="s">
        <v>20</v>
      </c>
      <c r="D55" s="78"/>
      <c r="E55" s="78"/>
      <c r="F55" s="85"/>
      <c r="G55" s="10" t="s">
        <v>7</v>
      </c>
      <c r="H55" s="11">
        <f>H56+H57</f>
        <v>266.3</v>
      </c>
      <c r="I55" s="87" t="s">
        <v>94</v>
      </c>
      <c r="J55" s="14"/>
      <c r="K55" s="13"/>
    </row>
    <row r="56" spans="2:11" ht="42.75" customHeight="1">
      <c r="B56" s="73"/>
      <c r="C56" s="79"/>
      <c r="D56" s="79"/>
      <c r="E56" s="79"/>
      <c r="F56" s="86"/>
      <c r="G56" s="8" t="s">
        <v>9</v>
      </c>
      <c r="H56" s="12">
        <v>0</v>
      </c>
      <c r="I56" s="88"/>
    </row>
    <row r="57" spans="2:11" ht="45" customHeight="1">
      <c r="B57" s="73"/>
      <c r="C57" s="79"/>
      <c r="D57" s="79"/>
      <c r="E57" s="79"/>
      <c r="F57" s="86"/>
      <c r="G57" s="8" t="s">
        <v>10</v>
      </c>
      <c r="H57" s="12">
        <v>266.3</v>
      </c>
      <c r="I57" s="92"/>
    </row>
    <row r="58" spans="2:11" s="6" customFormat="1" ht="25.5" customHeight="1">
      <c r="B58" s="72" t="s">
        <v>45</v>
      </c>
      <c r="C58" s="78" t="s">
        <v>49</v>
      </c>
      <c r="D58" s="78"/>
      <c r="E58" s="78"/>
      <c r="F58" s="85"/>
      <c r="G58" s="10" t="s">
        <v>7</v>
      </c>
      <c r="H58" s="11">
        <f>H59+H60</f>
        <v>59.6</v>
      </c>
      <c r="I58" s="78" t="s">
        <v>121</v>
      </c>
      <c r="J58" s="14"/>
      <c r="K58" s="13"/>
    </row>
    <row r="59" spans="2:11" ht="24.75" customHeight="1">
      <c r="B59" s="73"/>
      <c r="C59" s="79"/>
      <c r="D59" s="79"/>
      <c r="E59" s="79"/>
      <c r="F59" s="86"/>
      <c r="G59" s="8" t="s">
        <v>9</v>
      </c>
      <c r="H59" s="12">
        <v>59.6</v>
      </c>
      <c r="I59" s="79"/>
    </row>
    <row r="60" spans="2:11" ht="29.25" customHeight="1">
      <c r="B60" s="73"/>
      <c r="C60" s="79"/>
      <c r="D60" s="79"/>
      <c r="E60" s="79"/>
      <c r="F60" s="86"/>
      <c r="G60" s="8" t="s">
        <v>10</v>
      </c>
      <c r="H60" s="12">
        <v>0</v>
      </c>
      <c r="I60" s="80"/>
    </row>
    <row r="61" spans="2:11" s="6" customFormat="1" ht="28.15" customHeight="1">
      <c r="B61" s="72" t="s">
        <v>46</v>
      </c>
      <c r="C61" s="78" t="s">
        <v>48</v>
      </c>
      <c r="D61" s="78"/>
      <c r="E61" s="78"/>
      <c r="F61" s="85"/>
      <c r="G61" s="10" t="s">
        <v>7</v>
      </c>
      <c r="H61" s="11">
        <f>H62+H63</f>
        <v>212</v>
      </c>
      <c r="I61" s="78" t="s">
        <v>123</v>
      </c>
      <c r="J61" s="14"/>
      <c r="K61" s="13"/>
    </row>
    <row r="62" spans="2:11" ht="28.15" customHeight="1">
      <c r="B62" s="73"/>
      <c r="C62" s="79"/>
      <c r="D62" s="79"/>
      <c r="E62" s="79"/>
      <c r="F62" s="86"/>
      <c r="G62" s="8" t="s">
        <v>9</v>
      </c>
      <c r="H62" s="12">
        <v>0</v>
      </c>
      <c r="I62" s="79"/>
    </row>
    <row r="63" spans="2:11" ht="28.15" customHeight="1">
      <c r="B63" s="73"/>
      <c r="C63" s="79"/>
      <c r="D63" s="79"/>
      <c r="E63" s="79"/>
      <c r="F63" s="86"/>
      <c r="G63" s="8" t="s">
        <v>10</v>
      </c>
      <c r="H63" s="12">
        <v>212</v>
      </c>
      <c r="I63" s="80"/>
    </row>
    <row r="64" spans="2:11" s="6" customFormat="1" ht="36.75" customHeight="1">
      <c r="B64" s="72" t="s">
        <v>47</v>
      </c>
      <c r="C64" s="78" t="s">
        <v>27</v>
      </c>
      <c r="D64" s="78"/>
      <c r="E64" s="78"/>
      <c r="F64" s="85"/>
      <c r="G64" s="10" t="s">
        <v>7</v>
      </c>
      <c r="H64" s="11">
        <f>H65+H66</f>
        <v>18042.95</v>
      </c>
      <c r="I64" s="78" t="s">
        <v>124</v>
      </c>
      <c r="J64" s="14"/>
      <c r="K64" s="13"/>
    </row>
    <row r="65" spans="2:11" ht="32.25" customHeight="1">
      <c r="B65" s="73"/>
      <c r="C65" s="79"/>
      <c r="D65" s="79"/>
      <c r="E65" s="79"/>
      <c r="F65" s="86"/>
      <c r="G65" s="8" t="s">
        <v>9</v>
      </c>
      <c r="H65" s="12">
        <v>238.85</v>
      </c>
      <c r="I65" s="79"/>
    </row>
    <row r="66" spans="2:11" ht="28.9" customHeight="1">
      <c r="B66" s="73"/>
      <c r="C66" s="79"/>
      <c r="D66" s="79"/>
      <c r="E66" s="79"/>
      <c r="F66" s="86"/>
      <c r="G66" s="8" t="s">
        <v>10</v>
      </c>
      <c r="H66" s="12">
        <f>21650.7-3271-97.3-266.3-212</f>
        <v>17804.100000000002</v>
      </c>
      <c r="I66" s="80"/>
    </row>
    <row r="67" spans="2:11" s="6" customFormat="1" ht="21" hidden="1" customHeight="1">
      <c r="B67" s="72" t="s">
        <v>66</v>
      </c>
      <c r="C67" s="78" t="s">
        <v>67</v>
      </c>
      <c r="D67" s="78"/>
      <c r="E67" s="78"/>
      <c r="F67" s="85"/>
      <c r="G67" s="10" t="s">
        <v>7</v>
      </c>
      <c r="H67" s="11">
        <f>H68+H69</f>
        <v>0</v>
      </c>
      <c r="I67" s="120"/>
      <c r="J67" s="14"/>
      <c r="K67" s="13"/>
    </row>
    <row r="68" spans="2:11" ht="21" hidden="1" customHeight="1">
      <c r="B68" s="73"/>
      <c r="C68" s="79"/>
      <c r="D68" s="79"/>
      <c r="E68" s="79"/>
      <c r="F68" s="86"/>
      <c r="G68" s="8" t="s">
        <v>9</v>
      </c>
      <c r="H68" s="12">
        <v>0</v>
      </c>
      <c r="I68" s="121"/>
    </row>
    <row r="69" spans="2:11" ht="21" hidden="1" customHeight="1">
      <c r="B69" s="73"/>
      <c r="C69" s="79"/>
      <c r="D69" s="79"/>
      <c r="E69" s="79"/>
      <c r="F69" s="86"/>
      <c r="G69" s="8" t="s">
        <v>10</v>
      </c>
      <c r="H69" s="12">
        <v>0</v>
      </c>
      <c r="I69" s="122"/>
    </row>
    <row r="70" spans="2:11" s="6" customFormat="1" ht="26.25" customHeight="1">
      <c r="B70" s="72" t="s">
        <v>66</v>
      </c>
      <c r="C70" s="78" t="s">
        <v>99</v>
      </c>
      <c r="D70" s="78"/>
      <c r="E70" s="78"/>
      <c r="F70" s="85"/>
      <c r="G70" s="10" t="s">
        <v>7</v>
      </c>
      <c r="H70" s="11">
        <f>H72+H73+H71</f>
        <v>8593.2000000000007</v>
      </c>
      <c r="I70" s="78" t="s">
        <v>97</v>
      </c>
      <c r="J70" s="14"/>
      <c r="K70" s="13"/>
    </row>
    <row r="71" spans="2:11" s="6" customFormat="1" ht="30" customHeight="1">
      <c r="B71" s="73"/>
      <c r="C71" s="79"/>
      <c r="D71" s="79"/>
      <c r="E71" s="79"/>
      <c r="F71" s="86"/>
      <c r="G71" s="57" t="s">
        <v>8</v>
      </c>
      <c r="H71" s="11">
        <v>8593.2000000000007</v>
      </c>
      <c r="I71" s="79"/>
      <c r="J71" s="14"/>
      <c r="K71" s="13"/>
    </row>
    <row r="72" spans="2:11" ht="26.25" customHeight="1">
      <c r="B72" s="73"/>
      <c r="C72" s="79"/>
      <c r="D72" s="79"/>
      <c r="E72" s="79"/>
      <c r="F72" s="86"/>
      <c r="G72" s="57" t="s">
        <v>9</v>
      </c>
      <c r="H72" s="12">
        <v>0</v>
      </c>
      <c r="I72" s="79"/>
    </row>
    <row r="73" spans="2:11" ht="24" customHeight="1">
      <c r="B73" s="73"/>
      <c r="C73" s="79"/>
      <c r="D73" s="79"/>
      <c r="E73" s="79"/>
      <c r="F73" s="86"/>
      <c r="G73" s="57" t="s">
        <v>10</v>
      </c>
      <c r="H73" s="12">
        <v>0</v>
      </c>
      <c r="I73" s="80"/>
    </row>
    <row r="74" spans="2:11" s="6" customFormat="1" ht="20.45" customHeight="1">
      <c r="B74" s="72" t="s">
        <v>88</v>
      </c>
      <c r="C74" s="78" t="s">
        <v>96</v>
      </c>
      <c r="D74" s="78"/>
      <c r="E74" s="78"/>
      <c r="F74" s="85"/>
      <c r="G74" s="58" t="s">
        <v>7</v>
      </c>
      <c r="H74" s="11">
        <f>H76+H77+H75</f>
        <v>13955</v>
      </c>
      <c r="I74" s="78" t="s">
        <v>98</v>
      </c>
      <c r="J74" s="14"/>
      <c r="K74" s="13"/>
    </row>
    <row r="75" spans="2:11" s="6" customFormat="1" ht="20.45" customHeight="1">
      <c r="B75" s="73"/>
      <c r="C75" s="79"/>
      <c r="D75" s="79"/>
      <c r="E75" s="79"/>
      <c r="F75" s="86"/>
      <c r="G75" s="57" t="s">
        <v>8</v>
      </c>
      <c r="H75" s="11">
        <v>13124.63</v>
      </c>
      <c r="I75" s="79"/>
      <c r="J75" s="14"/>
      <c r="K75" s="13"/>
    </row>
    <row r="76" spans="2:11" ht="20.45" customHeight="1">
      <c r="B76" s="73"/>
      <c r="C76" s="79"/>
      <c r="D76" s="79"/>
      <c r="E76" s="79"/>
      <c r="F76" s="86"/>
      <c r="G76" s="8" t="s">
        <v>9</v>
      </c>
      <c r="H76" s="12">
        <v>690.77</v>
      </c>
      <c r="I76" s="79"/>
    </row>
    <row r="77" spans="2:11" ht="34.5" customHeight="1">
      <c r="B77" s="73"/>
      <c r="C77" s="79"/>
      <c r="D77" s="79"/>
      <c r="E77" s="79"/>
      <c r="F77" s="86"/>
      <c r="G77" s="8" t="s">
        <v>10</v>
      </c>
      <c r="H77" s="12">
        <v>139.6</v>
      </c>
      <c r="I77" s="80"/>
    </row>
    <row r="78" spans="2:11" s="39" customFormat="1" ht="30" customHeight="1">
      <c r="B78" s="147" t="s">
        <v>29</v>
      </c>
      <c r="C78" s="99" t="s">
        <v>28</v>
      </c>
      <c r="D78" s="99"/>
      <c r="E78" s="99" t="s">
        <v>113</v>
      </c>
      <c r="F78" s="102">
        <v>44561</v>
      </c>
      <c r="G78" s="59" t="s">
        <v>7</v>
      </c>
      <c r="H78" s="60">
        <f>H79+H80+H81+H82</f>
        <v>21510</v>
      </c>
      <c r="I78" s="105"/>
      <c r="J78" s="36">
        <f>J80+J81</f>
        <v>21510</v>
      </c>
      <c r="K78" s="25">
        <f>H78-J78</f>
        <v>0</v>
      </c>
    </row>
    <row r="79" spans="2:11" s="40" customFormat="1" ht="20.25" customHeight="1">
      <c r="B79" s="148"/>
      <c r="C79" s="100"/>
      <c r="D79" s="100"/>
      <c r="E79" s="100"/>
      <c r="F79" s="103"/>
      <c r="G79" s="61" t="s">
        <v>8</v>
      </c>
      <c r="H79" s="62">
        <v>0</v>
      </c>
      <c r="I79" s="106"/>
      <c r="J79" s="37"/>
      <c r="K79" s="30"/>
    </row>
    <row r="80" spans="2:11" s="40" customFormat="1" ht="30.75" customHeight="1">
      <c r="B80" s="148"/>
      <c r="C80" s="100"/>
      <c r="D80" s="100"/>
      <c r="E80" s="100"/>
      <c r="F80" s="103"/>
      <c r="G80" s="61" t="s">
        <v>9</v>
      </c>
      <c r="H80" s="60">
        <f>H84+H87+H90+H93+H96+H140</f>
        <v>3544.3999999999996</v>
      </c>
      <c r="I80" s="106"/>
      <c r="J80" s="36">
        <v>3544.4</v>
      </c>
      <c r="K80" s="30">
        <f>H80-J80</f>
        <v>0</v>
      </c>
    </row>
    <row r="81" spans="2:11" s="40" customFormat="1" ht="30" customHeight="1">
      <c r="B81" s="148"/>
      <c r="C81" s="100"/>
      <c r="D81" s="100"/>
      <c r="E81" s="100"/>
      <c r="F81" s="103"/>
      <c r="G81" s="61" t="s">
        <v>10</v>
      </c>
      <c r="H81" s="60">
        <f>H85+H88+H91+H94+H97</f>
        <v>17965.599999999999</v>
      </c>
      <c r="I81" s="106"/>
      <c r="J81" s="37">
        <v>17965.599999999999</v>
      </c>
      <c r="K81" s="30">
        <f>H81-J81</f>
        <v>0</v>
      </c>
    </row>
    <row r="82" spans="2:11" s="40" customFormat="1" ht="33" customHeight="1">
      <c r="B82" s="149"/>
      <c r="C82" s="101"/>
      <c r="D82" s="101"/>
      <c r="E82" s="101"/>
      <c r="F82" s="104"/>
      <c r="G82" s="61" t="s">
        <v>11</v>
      </c>
      <c r="H82" s="62">
        <v>0</v>
      </c>
      <c r="I82" s="107"/>
      <c r="J82" s="37"/>
      <c r="K82" s="30"/>
    </row>
    <row r="83" spans="2:11" s="6" customFormat="1" ht="30" customHeight="1">
      <c r="B83" s="72" t="s">
        <v>30</v>
      </c>
      <c r="C83" s="78" t="s">
        <v>15</v>
      </c>
      <c r="D83" s="78"/>
      <c r="E83" s="78"/>
      <c r="F83" s="85"/>
      <c r="G83" s="10" t="s">
        <v>7</v>
      </c>
      <c r="H83" s="11">
        <f>H84+H85</f>
        <v>16224.099999999999</v>
      </c>
      <c r="I83" s="78" t="s">
        <v>74</v>
      </c>
      <c r="J83" s="14"/>
      <c r="K83" s="13"/>
    </row>
    <row r="84" spans="2:11" ht="23.25" customHeight="1">
      <c r="B84" s="73"/>
      <c r="C84" s="79"/>
      <c r="D84" s="79"/>
      <c r="E84" s="79"/>
      <c r="F84" s="86"/>
      <c r="G84" s="8" t="s">
        <v>9</v>
      </c>
      <c r="H84" s="12">
        <v>3525.7</v>
      </c>
      <c r="I84" s="79"/>
    </row>
    <row r="85" spans="2:11" ht="20.25" customHeight="1">
      <c r="B85" s="73"/>
      <c r="C85" s="79"/>
      <c r="D85" s="79"/>
      <c r="E85" s="79"/>
      <c r="F85" s="86"/>
      <c r="G85" s="8" t="s">
        <v>10</v>
      </c>
      <c r="H85" s="12">
        <v>12698.4</v>
      </c>
      <c r="I85" s="80"/>
    </row>
    <row r="86" spans="2:11" s="6" customFormat="1" ht="32.25" customHeight="1">
      <c r="B86" s="72" t="s">
        <v>31</v>
      </c>
      <c r="C86" s="78" t="s">
        <v>75</v>
      </c>
      <c r="D86" s="78"/>
      <c r="E86" s="78"/>
      <c r="F86" s="85"/>
      <c r="G86" s="10" t="s">
        <v>7</v>
      </c>
      <c r="H86" s="11">
        <f>H87+H88</f>
        <v>234</v>
      </c>
      <c r="I86" s="78" t="s">
        <v>32</v>
      </c>
      <c r="J86" s="14"/>
      <c r="K86" s="13"/>
    </row>
    <row r="87" spans="2:11" ht="27.75" customHeight="1">
      <c r="B87" s="73"/>
      <c r="C87" s="79"/>
      <c r="D87" s="79"/>
      <c r="E87" s="79"/>
      <c r="F87" s="86"/>
      <c r="G87" s="8" t="s">
        <v>9</v>
      </c>
      <c r="H87" s="12">
        <v>0</v>
      </c>
      <c r="I87" s="79"/>
    </row>
    <row r="88" spans="2:11" ht="30" customHeight="1">
      <c r="B88" s="73"/>
      <c r="C88" s="79"/>
      <c r="D88" s="79"/>
      <c r="E88" s="79"/>
      <c r="F88" s="86"/>
      <c r="G88" s="8" t="s">
        <v>10</v>
      </c>
      <c r="H88" s="12">
        <v>234</v>
      </c>
      <c r="I88" s="80"/>
    </row>
    <row r="89" spans="2:11" s="6" customFormat="1" ht="53.25" customHeight="1">
      <c r="B89" s="72" t="s">
        <v>35</v>
      </c>
      <c r="C89" s="78" t="s">
        <v>33</v>
      </c>
      <c r="D89" s="78"/>
      <c r="E89" s="78"/>
      <c r="F89" s="85"/>
      <c r="G89" s="10" t="s">
        <v>7</v>
      </c>
      <c r="H89" s="11">
        <f>H90+H91</f>
        <v>96.6</v>
      </c>
      <c r="I89" s="78" t="s">
        <v>73</v>
      </c>
      <c r="J89" s="14"/>
      <c r="K89" s="13"/>
    </row>
    <row r="90" spans="2:11" ht="57" customHeight="1">
      <c r="B90" s="73"/>
      <c r="C90" s="79"/>
      <c r="D90" s="79"/>
      <c r="E90" s="79"/>
      <c r="F90" s="86"/>
      <c r="G90" s="8" t="s">
        <v>9</v>
      </c>
      <c r="H90" s="12">
        <v>0</v>
      </c>
      <c r="I90" s="88"/>
    </row>
    <row r="91" spans="2:11" ht="63" customHeight="1">
      <c r="B91" s="73"/>
      <c r="C91" s="79"/>
      <c r="D91" s="79"/>
      <c r="E91" s="79"/>
      <c r="F91" s="86"/>
      <c r="G91" s="8" t="s">
        <v>10</v>
      </c>
      <c r="H91" s="12">
        <v>96.6</v>
      </c>
      <c r="I91" s="92"/>
      <c r="K91" s="52"/>
    </row>
    <row r="92" spans="2:11" s="6" customFormat="1" ht="40.5" customHeight="1">
      <c r="B92" s="72" t="s">
        <v>34</v>
      </c>
      <c r="C92" s="78" t="s">
        <v>70</v>
      </c>
      <c r="D92" s="78"/>
      <c r="E92" s="78"/>
      <c r="F92" s="85"/>
      <c r="G92" s="10" t="s">
        <v>7</v>
      </c>
      <c r="H92" s="11">
        <f>H93+H94</f>
        <v>54</v>
      </c>
      <c r="I92" s="78" t="s">
        <v>76</v>
      </c>
      <c r="J92" s="14"/>
      <c r="K92" s="13"/>
    </row>
    <row r="93" spans="2:11" ht="39" customHeight="1">
      <c r="B93" s="73"/>
      <c r="C93" s="79"/>
      <c r="D93" s="79"/>
      <c r="E93" s="79"/>
      <c r="F93" s="86"/>
      <c r="G93" s="8" t="s">
        <v>9</v>
      </c>
      <c r="H93" s="12">
        <v>0</v>
      </c>
      <c r="I93" s="79"/>
    </row>
    <row r="94" spans="2:11" ht="46.5" customHeight="1">
      <c r="B94" s="73"/>
      <c r="C94" s="79"/>
      <c r="D94" s="79"/>
      <c r="E94" s="79"/>
      <c r="F94" s="86"/>
      <c r="G94" s="8" t="s">
        <v>10</v>
      </c>
      <c r="H94" s="12">
        <v>54</v>
      </c>
      <c r="I94" s="80"/>
    </row>
    <row r="95" spans="2:11" s="6" customFormat="1" ht="31.5" customHeight="1">
      <c r="B95" s="72" t="s">
        <v>36</v>
      </c>
      <c r="C95" s="78" t="s">
        <v>27</v>
      </c>
      <c r="D95" s="78"/>
      <c r="E95" s="78"/>
      <c r="F95" s="85"/>
      <c r="G95" s="10" t="s">
        <v>7</v>
      </c>
      <c r="H95" s="11">
        <f>H96+H97</f>
        <v>4901.3</v>
      </c>
      <c r="I95" s="78" t="s">
        <v>93</v>
      </c>
      <c r="J95" s="14"/>
      <c r="K95" s="13"/>
    </row>
    <row r="96" spans="2:11" ht="24.75" customHeight="1">
      <c r="B96" s="73"/>
      <c r="C96" s="79"/>
      <c r="D96" s="79"/>
      <c r="E96" s="79"/>
      <c r="F96" s="86"/>
      <c r="G96" s="8" t="s">
        <v>9</v>
      </c>
      <c r="H96" s="12">
        <v>18.7</v>
      </c>
      <c r="I96" s="79"/>
    </row>
    <row r="97" spans="2:11" ht="27.75" customHeight="1">
      <c r="B97" s="73"/>
      <c r="C97" s="79"/>
      <c r="D97" s="79"/>
      <c r="E97" s="79"/>
      <c r="F97" s="86"/>
      <c r="G97" s="8" t="s">
        <v>10</v>
      </c>
      <c r="H97" s="12">
        <v>4882.6000000000004</v>
      </c>
      <c r="I97" s="80"/>
    </row>
    <row r="98" spans="2:11" s="39" customFormat="1" ht="30" customHeight="1">
      <c r="B98" s="147" t="s">
        <v>37</v>
      </c>
      <c r="C98" s="99" t="s">
        <v>77</v>
      </c>
      <c r="D98" s="99"/>
      <c r="E98" s="99" t="s">
        <v>113</v>
      </c>
      <c r="F98" s="102">
        <v>44561</v>
      </c>
      <c r="G98" s="59" t="s">
        <v>7</v>
      </c>
      <c r="H98" s="60">
        <f>H99+H100+H101+H102</f>
        <v>1329.5</v>
      </c>
      <c r="I98" s="176" t="s">
        <v>95</v>
      </c>
      <c r="J98" s="41">
        <f>J99+J100+J101</f>
        <v>1329.5</v>
      </c>
      <c r="K98" s="42">
        <f>H98-J98</f>
        <v>0</v>
      </c>
    </row>
    <row r="99" spans="2:11" s="40" customFormat="1" ht="26.25" customHeight="1">
      <c r="B99" s="148"/>
      <c r="C99" s="100"/>
      <c r="D99" s="100"/>
      <c r="E99" s="100"/>
      <c r="F99" s="103"/>
      <c r="G99" s="61" t="s">
        <v>8</v>
      </c>
      <c r="H99" s="62">
        <v>0</v>
      </c>
      <c r="I99" s="106"/>
      <c r="J99" s="43"/>
      <c r="K99" s="44"/>
    </row>
    <row r="100" spans="2:11" s="40" customFormat="1" ht="27.75" customHeight="1">
      <c r="B100" s="148"/>
      <c r="C100" s="100"/>
      <c r="D100" s="100"/>
      <c r="E100" s="100"/>
      <c r="F100" s="103"/>
      <c r="G100" s="61" t="s">
        <v>9</v>
      </c>
      <c r="H100" s="60">
        <f>H105+H110</f>
        <v>810</v>
      </c>
      <c r="I100" s="106"/>
      <c r="J100" s="43">
        <v>810</v>
      </c>
      <c r="K100" s="44">
        <f>H100-J100</f>
        <v>0</v>
      </c>
    </row>
    <row r="101" spans="2:11" s="40" customFormat="1" ht="30" customHeight="1">
      <c r="B101" s="148"/>
      <c r="C101" s="100"/>
      <c r="D101" s="100"/>
      <c r="E101" s="100"/>
      <c r="F101" s="103"/>
      <c r="G101" s="61" t="s">
        <v>10</v>
      </c>
      <c r="H101" s="60">
        <f>H106+H111</f>
        <v>519.5</v>
      </c>
      <c r="I101" s="106"/>
      <c r="J101" s="43">
        <v>519.5</v>
      </c>
      <c r="K101" s="44">
        <f>H101-J101</f>
        <v>0</v>
      </c>
    </row>
    <row r="102" spans="2:11" s="40" customFormat="1" ht="33" customHeight="1">
      <c r="B102" s="149"/>
      <c r="C102" s="101"/>
      <c r="D102" s="101"/>
      <c r="E102" s="101"/>
      <c r="F102" s="104"/>
      <c r="G102" s="61" t="s">
        <v>11</v>
      </c>
      <c r="H102" s="62">
        <v>0</v>
      </c>
      <c r="I102" s="107"/>
      <c r="J102" s="43"/>
      <c r="K102" s="44"/>
    </row>
    <row r="103" spans="2:11" s="6" customFormat="1" ht="25.5" customHeight="1">
      <c r="B103" s="72" t="s">
        <v>51</v>
      </c>
      <c r="C103" s="78" t="s">
        <v>52</v>
      </c>
      <c r="D103" s="78"/>
      <c r="E103" s="78" t="s">
        <v>113</v>
      </c>
      <c r="F103" s="81">
        <v>44561</v>
      </c>
      <c r="G103" s="10" t="s">
        <v>7</v>
      </c>
      <c r="H103" s="7">
        <f>H104+H105+H106+H107</f>
        <v>1229.5</v>
      </c>
      <c r="I103" s="93" t="s">
        <v>141</v>
      </c>
      <c r="J103" s="14"/>
      <c r="K103" s="13"/>
    </row>
    <row r="104" spans="2:11" ht="21.75" customHeight="1">
      <c r="B104" s="73"/>
      <c r="C104" s="79"/>
      <c r="D104" s="79"/>
      <c r="E104" s="79"/>
      <c r="F104" s="82"/>
      <c r="G104" s="8" t="s">
        <v>8</v>
      </c>
      <c r="H104" s="63">
        <v>0</v>
      </c>
      <c r="I104" s="94"/>
    </row>
    <row r="105" spans="2:11" ht="21" customHeight="1">
      <c r="B105" s="73"/>
      <c r="C105" s="79"/>
      <c r="D105" s="79"/>
      <c r="E105" s="79"/>
      <c r="F105" s="82"/>
      <c r="G105" s="8" t="s">
        <v>9</v>
      </c>
      <c r="H105" s="7">
        <f>693+117</f>
        <v>810</v>
      </c>
      <c r="I105" s="94"/>
    </row>
    <row r="106" spans="2:11" ht="24.75" customHeight="1">
      <c r="B106" s="73"/>
      <c r="C106" s="79"/>
      <c r="D106" s="79"/>
      <c r="E106" s="79"/>
      <c r="F106" s="82"/>
      <c r="G106" s="8" t="s">
        <v>10</v>
      </c>
      <c r="H106" s="7">
        <f>418.3+1.2</f>
        <v>419.5</v>
      </c>
      <c r="I106" s="94"/>
    </row>
    <row r="107" spans="2:11" ht="33" customHeight="1">
      <c r="B107" s="74"/>
      <c r="C107" s="80"/>
      <c r="D107" s="80"/>
      <c r="E107" s="80"/>
      <c r="F107" s="83"/>
      <c r="G107" s="8" t="s">
        <v>11</v>
      </c>
      <c r="H107" s="63">
        <v>0</v>
      </c>
      <c r="I107" s="95"/>
    </row>
    <row r="108" spans="2:11" s="6" customFormat="1" ht="24" customHeight="1">
      <c r="B108" s="72" t="s">
        <v>53</v>
      </c>
      <c r="C108" s="78" t="s">
        <v>54</v>
      </c>
      <c r="D108" s="78"/>
      <c r="E108" s="78" t="s">
        <v>113</v>
      </c>
      <c r="F108" s="81">
        <v>44561</v>
      </c>
      <c r="G108" s="10" t="s">
        <v>7</v>
      </c>
      <c r="H108" s="7">
        <f>H109+H110+H111+H112</f>
        <v>100</v>
      </c>
      <c r="I108" s="93" t="s">
        <v>125</v>
      </c>
      <c r="J108" s="14"/>
      <c r="K108" s="13"/>
    </row>
    <row r="109" spans="2:11" ht="20.25" customHeight="1">
      <c r="B109" s="73"/>
      <c r="C109" s="79"/>
      <c r="D109" s="79"/>
      <c r="E109" s="79"/>
      <c r="F109" s="82"/>
      <c r="G109" s="8" t="s">
        <v>8</v>
      </c>
      <c r="H109" s="63">
        <v>0</v>
      </c>
      <c r="I109" s="94"/>
    </row>
    <row r="110" spans="2:11" ht="18.75" customHeight="1">
      <c r="B110" s="73"/>
      <c r="C110" s="79"/>
      <c r="D110" s="79"/>
      <c r="E110" s="79"/>
      <c r="F110" s="82"/>
      <c r="G110" s="8" t="s">
        <v>9</v>
      </c>
      <c r="H110" s="7">
        <v>0</v>
      </c>
      <c r="I110" s="94"/>
    </row>
    <row r="111" spans="2:11" ht="19.5" customHeight="1">
      <c r="B111" s="73"/>
      <c r="C111" s="79"/>
      <c r="D111" s="79"/>
      <c r="E111" s="79"/>
      <c r="F111" s="82"/>
      <c r="G111" s="8" t="s">
        <v>10</v>
      </c>
      <c r="H111" s="7">
        <v>100</v>
      </c>
      <c r="I111" s="94"/>
    </row>
    <row r="112" spans="2:11" ht="33" customHeight="1">
      <c r="B112" s="74"/>
      <c r="C112" s="80"/>
      <c r="D112" s="80"/>
      <c r="E112" s="80"/>
      <c r="F112" s="83"/>
      <c r="G112" s="8" t="s">
        <v>11</v>
      </c>
      <c r="H112" s="63">
        <v>0</v>
      </c>
      <c r="I112" s="95"/>
    </row>
    <row r="113" spans="2:11" s="47" customFormat="1" ht="30" customHeight="1">
      <c r="B113" s="150" t="s">
        <v>38</v>
      </c>
      <c r="C113" s="135" t="s">
        <v>139</v>
      </c>
      <c r="D113" s="160" t="s">
        <v>91</v>
      </c>
      <c r="E113" s="135" t="s">
        <v>113</v>
      </c>
      <c r="F113" s="163">
        <v>44561</v>
      </c>
      <c r="G113" s="64" t="s">
        <v>7</v>
      </c>
      <c r="H113" s="65">
        <f>H114+H115+H116+H117</f>
        <v>16978.3</v>
      </c>
      <c r="I113" s="166"/>
      <c r="J113" s="45">
        <f>J114+J115+J116</f>
        <v>16978.3</v>
      </c>
      <c r="K113" s="46"/>
    </row>
    <row r="114" spans="2:11" s="50" customFormat="1" ht="30.75" customHeight="1">
      <c r="B114" s="151"/>
      <c r="C114" s="136"/>
      <c r="D114" s="161"/>
      <c r="E114" s="136"/>
      <c r="F114" s="164"/>
      <c r="G114" s="66" t="s">
        <v>8</v>
      </c>
      <c r="H114" s="67">
        <f>H119+H129</f>
        <v>0</v>
      </c>
      <c r="I114" s="167"/>
      <c r="J114" s="48"/>
      <c r="K114" s="49"/>
    </row>
    <row r="115" spans="2:11" s="50" customFormat="1" ht="30" customHeight="1">
      <c r="B115" s="151"/>
      <c r="C115" s="136"/>
      <c r="D115" s="161"/>
      <c r="E115" s="136"/>
      <c r="F115" s="164"/>
      <c r="G115" s="66" t="s">
        <v>9</v>
      </c>
      <c r="H115" s="65">
        <f>H120+H130</f>
        <v>16978.3</v>
      </c>
      <c r="I115" s="167"/>
      <c r="J115" s="48">
        <v>16978.3</v>
      </c>
      <c r="K115" s="49"/>
    </row>
    <row r="116" spans="2:11" s="50" customFormat="1" ht="27.75" customHeight="1">
      <c r="B116" s="151"/>
      <c r="C116" s="136"/>
      <c r="D116" s="161"/>
      <c r="E116" s="136"/>
      <c r="F116" s="164"/>
      <c r="G116" s="66" t="s">
        <v>10</v>
      </c>
      <c r="H116" s="65">
        <f>H121+H131</f>
        <v>0</v>
      </c>
      <c r="I116" s="167"/>
      <c r="J116" s="48"/>
      <c r="K116" s="49"/>
    </row>
    <row r="117" spans="2:11" s="50" customFormat="1" ht="36" customHeight="1">
      <c r="B117" s="152"/>
      <c r="C117" s="137"/>
      <c r="D117" s="162"/>
      <c r="E117" s="137"/>
      <c r="F117" s="165"/>
      <c r="G117" s="66" t="s">
        <v>11</v>
      </c>
      <c r="H117" s="67">
        <f>H122+H132</f>
        <v>0</v>
      </c>
      <c r="I117" s="168"/>
      <c r="J117" s="48"/>
      <c r="K117" s="49"/>
    </row>
    <row r="118" spans="2:11" s="26" customFormat="1" ht="37.5" customHeight="1">
      <c r="B118" s="96" t="s">
        <v>39</v>
      </c>
      <c r="C118" s="108" t="s">
        <v>129</v>
      </c>
      <c r="D118" s="108" t="s">
        <v>91</v>
      </c>
      <c r="E118" s="108"/>
      <c r="F118" s="169"/>
      <c r="G118" s="23" t="s">
        <v>7</v>
      </c>
      <c r="H118" s="24">
        <f>H119+H120+H121+H122</f>
        <v>11817.3</v>
      </c>
      <c r="I118" s="172" t="s">
        <v>58</v>
      </c>
      <c r="J118" s="36"/>
      <c r="K118" s="25"/>
    </row>
    <row r="119" spans="2:11" s="29" customFormat="1" ht="42.75" customHeight="1">
      <c r="B119" s="97"/>
      <c r="C119" s="109"/>
      <c r="D119" s="109"/>
      <c r="E119" s="109"/>
      <c r="F119" s="170"/>
      <c r="G119" s="27" t="s">
        <v>8</v>
      </c>
      <c r="H119" s="31">
        <f>H124</f>
        <v>0</v>
      </c>
      <c r="I119" s="130"/>
      <c r="J119" s="37"/>
      <c r="K119" s="30"/>
    </row>
    <row r="120" spans="2:11" s="29" customFormat="1" ht="36" customHeight="1">
      <c r="B120" s="97"/>
      <c r="C120" s="109"/>
      <c r="D120" s="109"/>
      <c r="E120" s="109"/>
      <c r="F120" s="170"/>
      <c r="G120" s="27" t="s">
        <v>9</v>
      </c>
      <c r="H120" s="24">
        <f>H125</f>
        <v>11817.3</v>
      </c>
      <c r="I120" s="130"/>
      <c r="J120" s="37"/>
      <c r="K120" s="30"/>
    </row>
    <row r="121" spans="2:11" s="29" customFormat="1" ht="31.5" customHeight="1">
      <c r="B121" s="97"/>
      <c r="C121" s="109"/>
      <c r="D121" s="109"/>
      <c r="E121" s="109"/>
      <c r="F121" s="170"/>
      <c r="G121" s="27" t="s">
        <v>10</v>
      </c>
      <c r="H121" s="24">
        <f>H126</f>
        <v>0</v>
      </c>
      <c r="I121" s="130"/>
      <c r="J121" s="37"/>
      <c r="K121" s="30"/>
    </row>
    <row r="122" spans="2:11" s="29" customFormat="1" ht="36.75" customHeight="1">
      <c r="B122" s="98"/>
      <c r="C122" s="110"/>
      <c r="D122" s="110"/>
      <c r="E122" s="110"/>
      <c r="F122" s="171"/>
      <c r="G122" s="27" t="s">
        <v>11</v>
      </c>
      <c r="H122" s="31">
        <v>0</v>
      </c>
      <c r="I122" s="131"/>
      <c r="J122" s="37"/>
      <c r="K122" s="30"/>
    </row>
    <row r="123" spans="2:11" ht="46.5" customHeight="1">
      <c r="B123" s="72" t="s">
        <v>87</v>
      </c>
      <c r="C123" s="78" t="s">
        <v>117</v>
      </c>
      <c r="D123" s="78"/>
      <c r="E123" s="78"/>
      <c r="F123" s="81"/>
      <c r="G123" s="10" t="s">
        <v>7</v>
      </c>
      <c r="H123" s="63">
        <f>H124+H125+H126+H127</f>
        <v>11817.3</v>
      </c>
      <c r="I123" s="78" t="s">
        <v>86</v>
      </c>
    </row>
    <row r="124" spans="2:11" ht="46.5" customHeight="1">
      <c r="B124" s="73"/>
      <c r="C124" s="79"/>
      <c r="D124" s="79"/>
      <c r="E124" s="79"/>
      <c r="F124" s="82"/>
      <c r="G124" s="8" t="s">
        <v>8</v>
      </c>
      <c r="H124" s="63">
        <v>0</v>
      </c>
      <c r="I124" s="79"/>
    </row>
    <row r="125" spans="2:11" ht="36.75" customHeight="1">
      <c r="B125" s="73"/>
      <c r="C125" s="79"/>
      <c r="D125" s="79"/>
      <c r="E125" s="79"/>
      <c r="F125" s="82"/>
      <c r="G125" s="8" t="s">
        <v>9</v>
      </c>
      <c r="H125" s="63">
        <v>11817.3</v>
      </c>
      <c r="I125" s="79"/>
    </row>
    <row r="126" spans="2:11" ht="44.25" customHeight="1">
      <c r="B126" s="68"/>
      <c r="C126" s="79"/>
      <c r="D126" s="55"/>
      <c r="E126" s="55"/>
      <c r="F126" s="69"/>
      <c r="G126" s="8" t="s">
        <v>10</v>
      </c>
      <c r="H126" s="63">
        <v>0</v>
      </c>
      <c r="I126" s="79"/>
    </row>
    <row r="127" spans="2:11" ht="45" customHeight="1">
      <c r="B127" s="68"/>
      <c r="C127" s="80"/>
      <c r="D127" s="55"/>
      <c r="E127" s="55"/>
      <c r="F127" s="69"/>
      <c r="G127" s="8" t="s">
        <v>11</v>
      </c>
      <c r="H127" s="63">
        <v>0</v>
      </c>
      <c r="I127" s="80"/>
    </row>
    <row r="128" spans="2:11" s="26" customFormat="1" ht="52.5" customHeight="1">
      <c r="B128" s="96" t="s">
        <v>78</v>
      </c>
      <c r="C128" s="108" t="s">
        <v>130</v>
      </c>
      <c r="D128" s="108" t="s">
        <v>91</v>
      </c>
      <c r="E128" s="108"/>
      <c r="F128" s="169"/>
      <c r="G128" s="23" t="s">
        <v>7</v>
      </c>
      <c r="H128" s="24">
        <f>H129+H130+H131+H132</f>
        <v>5161</v>
      </c>
      <c r="I128" s="172" t="s">
        <v>79</v>
      </c>
      <c r="J128" s="36"/>
      <c r="K128" s="25"/>
    </row>
    <row r="129" spans="2:11" s="29" customFormat="1" ht="42" customHeight="1">
      <c r="B129" s="97"/>
      <c r="C129" s="109"/>
      <c r="D129" s="109"/>
      <c r="E129" s="109"/>
      <c r="F129" s="170"/>
      <c r="G129" s="27" t="s">
        <v>8</v>
      </c>
      <c r="H129" s="31">
        <v>0</v>
      </c>
      <c r="I129" s="130"/>
      <c r="J129" s="37"/>
      <c r="K129" s="30"/>
    </row>
    <row r="130" spans="2:11" s="29" customFormat="1" ht="33" customHeight="1">
      <c r="B130" s="97"/>
      <c r="C130" s="109"/>
      <c r="D130" s="109"/>
      <c r="E130" s="109"/>
      <c r="F130" s="170"/>
      <c r="G130" s="27" t="s">
        <v>9</v>
      </c>
      <c r="H130" s="70">
        <f>H135</f>
        <v>5161</v>
      </c>
      <c r="I130" s="130"/>
      <c r="J130" s="37"/>
      <c r="K130" s="30"/>
    </row>
    <row r="131" spans="2:11" s="29" customFormat="1" ht="43.5" customHeight="1">
      <c r="B131" s="97"/>
      <c r="C131" s="109"/>
      <c r="D131" s="109"/>
      <c r="E131" s="109"/>
      <c r="F131" s="170"/>
      <c r="G131" s="27" t="s">
        <v>10</v>
      </c>
      <c r="H131" s="24">
        <v>0</v>
      </c>
      <c r="I131" s="130"/>
      <c r="J131" s="37"/>
      <c r="K131" s="30"/>
    </row>
    <row r="132" spans="2:11" s="29" customFormat="1" ht="45" customHeight="1">
      <c r="B132" s="98"/>
      <c r="C132" s="110"/>
      <c r="D132" s="110"/>
      <c r="E132" s="110"/>
      <c r="F132" s="171"/>
      <c r="G132" s="27" t="s">
        <v>11</v>
      </c>
      <c r="H132" s="31">
        <v>0</v>
      </c>
      <c r="I132" s="131"/>
      <c r="J132" s="37"/>
      <c r="K132" s="30"/>
    </row>
    <row r="133" spans="2:11" s="6" customFormat="1" ht="33" customHeight="1">
      <c r="B133" s="72" t="s">
        <v>59</v>
      </c>
      <c r="C133" s="78" t="s">
        <v>80</v>
      </c>
      <c r="D133" s="78" t="s">
        <v>91</v>
      </c>
      <c r="E133" s="78"/>
      <c r="F133" s="81"/>
      <c r="G133" s="10" t="s">
        <v>7</v>
      </c>
      <c r="H133" s="7">
        <f>H134+H135+H136+H137</f>
        <v>5161</v>
      </c>
      <c r="I133" s="93" t="s">
        <v>140</v>
      </c>
      <c r="J133" s="14"/>
      <c r="K133" s="13"/>
    </row>
    <row r="134" spans="2:11" ht="32.25" customHeight="1">
      <c r="B134" s="73"/>
      <c r="C134" s="79"/>
      <c r="D134" s="79"/>
      <c r="E134" s="79"/>
      <c r="F134" s="82"/>
      <c r="G134" s="8" t="s">
        <v>8</v>
      </c>
      <c r="H134" s="63">
        <v>0</v>
      </c>
      <c r="I134" s="94"/>
    </row>
    <row r="135" spans="2:11" ht="33" customHeight="1">
      <c r="B135" s="73"/>
      <c r="C135" s="79"/>
      <c r="D135" s="79"/>
      <c r="E135" s="79"/>
      <c r="F135" s="82"/>
      <c r="G135" s="8" t="s">
        <v>9</v>
      </c>
      <c r="H135" s="7">
        <v>5161</v>
      </c>
      <c r="I135" s="94"/>
    </row>
    <row r="136" spans="2:11" ht="30.75" customHeight="1">
      <c r="B136" s="73"/>
      <c r="C136" s="79"/>
      <c r="D136" s="79"/>
      <c r="E136" s="79"/>
      <c r="F136" s="82"/>
      <c r="G136" s="8" t="s">
        <v>10</v>
      </c>
      <c r="H136" s="7">
        <v>0</v>
      </c>
      <c r="I136" s="94"/>
    </row>
    <row r="137" spans="2:11" ht="38.25" customHeight="1">
      <c r="B137" s="74"/>
      <c r="C137" s="80"/>
      <c r="D137" s="80"/>
      <c r="E137" s="80"/>
      <c r="F137" s="83"/>
      <c r="G137" s="8" t="s">
        <v>11</v>
      </c>
      <c r="H137" s="63">
        <v>0</v>
      </c>
      <c r="I137" s="95"/>
    </row>
    <row r="138" spans="2:11" s="18" customFormat="1" ht="31.5" customHeight="1">
      <c r="B138" s="150" t="s">
        <v>40</v>
      </c>
      <c r="C138" s="135" t="s">
        <v>92</v>
      </c>
      <c r="D138" s="135"/>
      <c r="E138" s="153">
        <v>44197</v>
      </c>
      <c r="F138" s="154">
        <v>44561</v>
      </c>
      <c r="G138" s="64" t="s">
        <v>7</v>
      </c>
      <c r="H138" s="71">
        <f>H139+H140+H141+H142</f>
        <v>4590.2</v>
      </c>
      <c r="I138" s="135" t="s">
        <v>103</v>
      </c>
      <c r="J138" s="33"/>
      <c r="K138" s="22"/>
    </row>
    <row r="139" spans="2:11" s="18" customFormat="1" ht="31.5" customHeight="1">
      <c r="B139" s="151"/>
      <c r="C139" s="136"/>
      <c r="D139" s="136"/>
      <c r="E139" s="136"/>
      <c r="F139" s="155"/>
      <c r="G139" s="64" t="s">
        <v>8</v>
      </c>
      <c r="H139" s="71">
        <f>H144+H149</f>
        <v>0</v>
      </c>
      <c r="I139" s="136"/>
      <c r="J139" s="33"/>
      <c r="K139" s="22"/>
    </row>
    <row r="140" spans="2:11" s="21" customFormat="1" ht="24.75" customHeight="1">
      <c r="B140" s="151"/>
      <c r="C140" s="136"/>
      <c r="D140" s="136"/>
      <c r="E140" s="136"/>
      <c r="F140" s="155"/>
      <c r="G140" s="66" t="s">
        <v>9</v>
      </c>
      <c r="H140" s="71">
        <f t="shared" ref="H140:H141" si="0">H145+H150</f>
        <v>0</v>
      </c>
      <c r="I140" s="136"/>
      <c r="J140" s="34"/>
      <c r="K140" s="35"/>
    </row>
    <row r="141" spans="2:11" s="21" customFormat="1" ht="27.75" customHeight="1">
      <c r="B141" s="151"/>
      <c r="C141" s="136"/>
      <c r="D141" s="136"/>
      <c r="E141" s="136"/>
      <c r="F141" s="155"/>
      <c r="G141" s="66" t="s">
        <v>10</v>
      </c>
      <c r="H141" s="71">
        <f t="shared" si="0"/>
        <v>4590.2</v>
      </c>
      <c r="I141" s="136"/>
      <c r="J141" s="34"/>
      <c r="K141" s="35"/>
    </row>
    <row r="142" spans="2:11" s="21" customFormat="1" ht="31.5">
      <c r="B142" s="152"/>
      <c r="C142" s="137"/>
      <c r="D142" s="137"/>
      <c r="E142" s="137"/>
      <c r="F142" s="156"/>
      <c r="G142" s="64" t="s">
        <v>11</v>
      </c>
      <c r="H142" s="71">
        <f>H147+H152</f>
        <v>0</v>
      </c>
      <c r="I142" s="137"/>
      <c r="J142" s="34"/>
      <c r="K142" s="35"/>
    </row>
    <row r="143" spans="2:11" s="6" customFormat="1" ht="20.25" customHeight="1">
      <c r="B143" s="72" t="s">
        <v>55</v>
      </c>
      <c r="C143" s="157" t="s">
        <v>104</v>
      </c>
      <c r="D143" s="78"/>
      <c r="E143" s="78" t="s">
        <v>115</v>
      </c>
      <c r="F143" s="81" t="s">
        <v>116</v>
      </c>
      <c r="G143" s="10" t="s">
        <v>7</v>
      </c>
      <c r="H143" s="7">
        <f>H144+H145+H146+H147</f>
        <v>4544.2979999999998</v>
      </c>
      <c r="I143" s="93" t="s">
        <v>111</v>
      </c>
      <c r="J143" s="14"/>
      <c r="K143" s="13"/>
    </row>
    <row r="144" spans="2:11" ht="21" customHeight="1">
      <c r="B144" s="73"/>
      <c r="C144" s="158"/>
      <c r="D144" s="79"/>
      <c r="E144" s="79"/>
      <c r="F144" s="82"/>
      <c r="G144" s="8" t="s">
        <v>8</v>
      </c>
      <c r="H144" s="63">
        <v>0</v>
      </c>
      <c r="I144" s="94"/>
    </row>
    <row r="145" spans="2:11" ht="26.25" customHeight="1">
      <c r="B145" s="73"/>
      <c r="C145" s="158"/>
      <c r="D145" s="79"/>
      <c r="E145" s="79"/>
      <c r="F145" s="82"/>
      <c r="G145" s="8" t="s">
        <v>9</v>
      </c>
      <c r="H145" s="7">
        <v>0</v>
      </c>
      <c r="I145" s="94"/>
    </row>
    <row r="146" spans="2:11" ht="26.25" customHeight="1">
      <c r="B146" s="73"/>
      <c r="C146" s="158"/>
      <c r="D146" s="79"/>
      <c r="E146" s="79"/>
      <c r="F146" s="82"/>
      <c r="G146" s="8" t="s">
        <v>10</v>
      </c>
      <c r="H146" s="7">
        <v>4544.2979999999998</v>
      </c>
      <c r="I146" s="94"/>
    </row>
    <row r="147" spans="2:11" ht="38.25" customHeight="1">
      <c r="B147" s="74"/>
      <c r="C147" s="159"/>
      <c r="D147" s="80"/>
      <c r="E147" s="80"/>
      <c r="F147" s="83"/>
      <c r="G147" s="8" t="s">
        <v>11</v>
      </c>
      <c r="H147" s="63">
        <v>0</v>
      </c>
      <c r="I147" s="95"/>
    </row>
    <row r="148" spans="2:11" s="6" customFormat="1" ht="28.5" customHeight="1">
      <c r="B148" s="72" t="s">
        <v>56</v>
      </c>
      <c r="C148" s="157" t="s">
        <v>105</v>
      </c>
      <c r="D148" s="78"/>
      <c r="E148" s="78" t="s">
        <v>115</v>
      </c>
      <c r="F148" s="81" t="s">
        <v>116</v>
      </c>
      <c r="G148" s="10" t="s">
        <v>7</v>
      </c>
      <c r="H148" s="7">
        <f>H149+H150+H151+H152</f>
        <v>45.902000000000001</v>
      </c>
      <c r="I148" s="93" t="s">
        <v>106</v>
      </c>
      <c r="J148" s="14"/>
      <c r="K148" s="13"/>
    </row>
    <row r="149" spans="2:11" ht="27" customHeight="1">
      <c r="B149" s="73"/>
      <c r="C149" s="158"/>
      <c r="D149" s="79"/>
      <c r="E149" s="79"/>
      <c r="F149" s="82"/>
      <c r="G149" s="8" t="s">
        <v>8</v>
      </c>
      <c r="H149" s="63">
        <v>0</v>
      </c>
      <c r="I149" s="94"/>
    </row>
    <row r="150" spans="2:11" ht="23.25" customHeight="1">
      <c r="B150" s="73"/>
      <c r="C150" s="158"/>
      <c r="D150" s="79"/>
      <c r="E150" s="79"/>
      <c r="F150" s="82"/>
      <c r="G150" s="8" t="s">
        <v>9</v>
      </c>
      <c r="H150" s="7">
        <v>0</v>
      </c>
      <c r="I150" s="94"/>
    </row>
    <row r="151" spans="2:11" ht="22.5" customHeight="1">
      <c r="B151" s="73"/>
      <c r="C151" s="158"/>
      <c r="D151" s="79"/>
      <c r="E151" s="79"/>
      <c r="F151" s="82"/>
      <c r="G151" s="8" t="s">
        <v>10</v>
      </c>
      <c r="H151" s="7">
        <v>45.902000000000001</v>
      </c>
      <c r="I151" s="94"/>
    </row>
    <row r="152" spans="2:11" ht="37.5" customHeight="1">
      <c r="B152" s="74"/>
      <c r="C152" s="159"/>
      <c r="D152" s="80"/>
      <c r="E152" s="80"/>
      <c r="F152" s="83"/>
      <c r="G152" s="8" t="s">
        <v>11</v>
      </c>
      <c r="H152" s="63">
        <v>0</v>
      </c>
      <c r="I152" s="95"/>
    </row>
    <row r="153" spans="2:11" s="47" customFormat="1" ht="57" customHeight="1">
      <c r="B153" s="150" t="s">
        <v>100</v>
      </c>
      <c r="C153" s="173" t="s">
        <v>81</v>
      </c>
      <c r="D153" s="135" t="s">
        <v>90</v>
      </c>
      <c r="E153" s="135" t="s">
        <v>115</v>
      </c>
      <c r="F153" s="163" t="s">
        <v>116</v>
      </c>
      <c r="G153" s="64" t="s">
        <v>7</v>
      </c>
      <c r="H153" s="65">
        <f>H154+H155+H156+H157</f>
        <v>19851.900000000001</v>
      </c>
      <c r="I153" s="166"/>
      <c r="J153" s="45">
        <f>J155+J156</f>
        <v>19851.900000000001</v>
      </c>
      <c r="K153" s="46">
        <f>J153-H153</f>
        <v>0</v>
      </c>
    </row>
    <row r="154" spans="2:11" s="21" customFormat="1" ht="53.25" customHeight="1">
      <c r="B154" s="151"/>
      <c r="C154" s="174"/>
      <c r="D154" s="136"/>
      <c r="E154" s="136"/>
      <c r="F154" s="164"/>
      <c r="G154" s="66" t="s">
        <v>8</v>
      </c>
      <c r="H154" s="67">
        <v>0</v>
      </c>
      <c r="I154" s="167"/>
      <c r="J154" s="34"/>
      <c r="K154" s="35"/>
    </row>
    <row r="155" spans="2:11" s="21" customFormat="1" ht="57" customHeight="1">
      <c r="B155" s="151"/>
      <c r="C155" s="174"/>
      <c r="D155" s="136"/>
      <c r="E155" s="136"/>
      <c r="F155" s="164"/>
      <c r="G155" s="66" t="s">
        <v>9</v>
      </c>
      <c r="H155" s="65">
        <f>H160+H165+H170+H175+H180+H185+H190</f>
        <v>3630.2</v>
      </c>
      <c r="I155" s="167"/>
      <c r="J155" s="51">
        <f>3630.2</f>
        <v>3630.2</v>
      </c>
      <c r="K155" s="22">
        <f>J155-H155</f>
        <v>0</v>
      </c>
    </row>
    <row r="156" spans="2:11" s="21" customFormat="1" ht="53.25" customHeight="1">
      <c r="B156" s="151"/>
      <c r="C156" s="174"/>
      <c r="D156" s="136"/>
      <c r="E156" s="136"/>
      <c r="F156" s="164"/>
      <c r="G156" s="66" t="s">
        <v>10</v>
      </c>
      <c r="H156" s="65">
        <f>H161+H166+H171+H176+H181+H186+H191</f>
        <v>16221.7</v>
      </c>
      <c r="I156" s="167"/>
      <c r="J156" s="33">
        <f>16221.7</f>
        <v>16221.7</v>
      </c>
      <c r="K156" s="22">
        <f>J156-H156</f>
        <v>0</v>
      </c>
    </row>
    <row r="157" spans="2:11" s="21" customFormat="1" ht="80.45" customHeight="1">
      <c r="B157" s="152"/>
      <c r="C157" s="175"/>
      <c r="D157" s="137"/>
      <c r="E157" s="137"/>
      <c r="F157" s="165"/>
      <c r="G157" s="66" t="s">
        <v>11</v>
      </c>
      <c r="H157" s="67">
        <v>0</v>
      </c>
      <c r="I157" s="168"/>
      <c r="J157" s="34"/>
      <c r="K157" s="35"/>
    </row>
    <row r="158" spans="2:11" s="6" customFormat="1" ht="20.25" customHeight="1">
      <c r="B158" s="72" t="s">
        <v>102</v>
      </c>
      <c r="C158" s="75" t="s">
        <v>131</v>
      </c>
      <c r="D158" s="78"/>
      <c r="E158" s="78" t="s">
        <v>115</v>
      </c>
      <c r="F158" s="81" t="s">
        <v>116</v>
      </c>
      <c r="G158" s="10" t="s">
        <v>7</v>
      </c>
      <c r="H158" s="7">
        <f>H159+H160+H161+H162</f>
        <v>1331.2</v>
      </c>
      <c r="I158" s="93" t="s">
        <v>63</v>
      </c>
      <c r="J158" s="14"/>
      <c r="K158" s="13"/>
    </row>
    <row r="159" spans="2:11" ht="21" customHeight="1">
      <c r="B159" s="73"/>
      <c r="C159" s="76"/>
      <c r="D159" s="79"/>
      <c r="E159" s="79"/>
      <c r="F159" s="82"/>
      <c r="G159" s="8" t="s">
        <v>8</v>
      </c>
      <c r="H159" s="63">
        <v>0</v>
      </c>
      <c r="I159" s="94"/>
    </row>
    <row r="160" spans="2:11" ht="21.75" customHeight="1">
      <c r="B160" s="73"/>
      <c r="C160" s="76"/>
      <c r="D160" s="79"/>
      <c r="E160" s="79"/>
      <c r="F160" s="82"/>
      <c r="G160" s="8" t="s">
        <v>9</v>
      </c>
      <c r="H160" s="7">
        <v>0</v>
      </c>
      <c r="I160" s="94"/>
    </row>
    <row r="161" spans="2:11" ht="21" customHeight="1">
      <c r="B161" s="73"/>
      <c r="C161" s="76"/>
      <c r="D161" s="79"/>
      <c r="E161" s="79"/>
      <c r="F161" s="82"/>
      <c r="G161" s="8" t="s">
        <v>10</v>
      </c>
      <c r="H161" s="7">
        <v>1331.2</v>
      </c>
      <c r="I161" s="94"/>
    </row>
    <row r="162" spans="2:11" ht="35.25" customHeight="1">
      <c r="B162" s="74"/>
      <c r="C162" s="77"/>
      <c r="D162" s="80"/>
      <c r="E162" s="80"/>
      <c r="F162" s="83"/>
      <c r="G162" s="8" t="s">
        <v>11</v>
      </c>
      <c r="H162" s="63">
        <v>0</v>
      </c>
      <c r="I162" s="95"/>
    </row>
    <row r="163" spans="2:11" s="6" customFormat="1" ht="20.25" customHeight="1">
      <c r="B163" s="72" t="s">
        <v>101</v>
      </c>
      <c r="C163" s="75" t="s">
        <v>57</v>
      </c>
      <c r="D163" s="78"/>
      <c r="E163" s="78" t="s">
        <v>115</v>
      </c>
      <c r="F163" s="81" t="s">
        <v>116</v>
      </c>
      <c r="G163" s="10" t="s">
        <v>7</v>
      </c>
      <c r="H163" s="7">
        <f>H164+H165+H166+H167</f>
        <v>12812</v>
      </c>
      <c r="I163" s="93" t="s">
        <v>62</v>
      </c>
      <c r="J163" s="14">
        <f>H163+H168</f>
        <v>14690.5</v>
      </c>
      <c r="K163" s="13"/>
    </row>
    <row r="164" spans="2:11" ht="21" customHeight="1">
      <c r="B164" s="73"/>
      <c r="C164" s="76"/>
      <c r="D164" s="79"/>
      <c r="E164" s="79"/>
      <c r="F164" s="82"/>
      <c r="G164" s="8" t="s">
        <v>8</v>
      </c>
      <c r="H164" s="63">
        <v>0</v>
      </c>
      <c r="I164" s="94"/>
    </row>
    <row r="165" spans="2:11" ht="21.75" customHeight="1">
      <c r="B165" s="73"/>
      <c r="C165" s="76"/>
      <c r="D165" s="79"/>
      <c r="E165" s="79"/>
      <c r="F165" s="82"/>
      <c r="G165" s="8" t="s">
        <v>9</v>
      </c>
      <c r="H165" s="7">
        <v>0</v>
      </c>
      <c r="I165" s="94"/>
      <c r="J165" s="15">
        <v>0</v>
      </c>
      <c r="K165" s="32">
        <f>J165-H165-H170</f>
        <v>0</v>
      </c>
    </row>
    <row r="166" spans="2:11" ht="21" customHeight="1">
      <c r="B166" s="73"/>
      <c r="C166" s="76"/>
      <c r="D166" s="79"/>
      <c r="E166" s="79"/>
      <c r="F166" s="82"/>
      <c r="G166" s="8" t="s">
        <v>10</v>
      </c>
      <c r="H166" s="7">
        <v>12812</v>
      </c>
      <c r="I166" s="94"/>
      <c r="J166" s="15">
        <f>10+14680.5</f>
        <v>14690.5</v>
      </c>
      <c r="K166" s="32">
        <f>J166-H166-H171</f>
        <v>0</v>
      </c>
    </row>
    <row r="167" spans="2:11" ht="30.75" customHeight="1">
      <c r="B167" s="74"/>
      <c r="C167" s="77"/>
      <c r="D167" s="80"/>
      <c r="E167" s="80"/>
      <c r="F167" s="83"/>
      <c r="G167" s="8" t="s">
        <v>11</v>
      </c>
      <c r="H167" s="63">
        <v>0</v>
      </c>
      <c r="I167" s="95"/>
    </row>
    <row r="168" spans="2:11" s="6" customFormat="1" ht="20.25" customHeight="1">
      <c r="B168" s="72" t="s">
        <v>107</v>
      </c>
      <c r="C168" s="75" t="s">
        <v>82</v>
      </c>
      <c r="D168" s="78"/>
      <c r="E168" s="78" t="s">
        <v>115</v>
      </c>
      <c r="F168" s="81" t="s">
        <v>116</v>
      </c>
      <c r="G168" s="10" t="s">
        <v>7</v>
      </c>
      <c r="H168" s="7">
        <f>H169+H170+H171+H172</f>
        <v>1878.5</v>
      </c>
      <c r="I168" s="93" t="s">
        <v>61</v>
      </c>
      <c r="J168" s="14"/>
      <c r="K168" s="13"/>
    </row>
    <row r="169" spans="2:11" ht="21" customHeight="1">
      <c r="B169" s="73"/>
      <c r="C169" s="76"/>
      <c r="D169" s="79"/>
      <c r="E169" s="79"/>
      <c r="F169" s="82"/>
      <c r="G169" s="8" t="s">
        <v>8</v>
      </c>
      <c r="H169" s="63">
        <v>0</v>
      </c>
      <c r="I169" s="94"/>
    </row>
    <row r="170" spans="2:11" ht="21.75" customHeight="1">
      <c r="B170" s="73"/>
      <c r="C170" s="76"/>
      <c r="D170" s="79"/>
      <c r="E170" s="79"/>
      <c r="F170" s="82"/>
      <c r="G170" s="8" t="s">
        <v>9</v>
      </c>
      <c r="H170" s="7">
        <v>0</v>
      </c>
      <c r="I170" s="94"/>
    </row>
    <row r="171" spans="2:11" ht="21" customHeight="1">
      <c r="B171" s="73"/>
      <c r="C171" s="76"/>
      <c r="D171" s="79"/>
      <c r="E171" s="79"/>
      <c r="F171" s="82"/>
      <c r="G171" s="8" t="s">
        <v>10</v>
      </c>
      <c r="H171" s="7">
        <v>1878.5</v>
      </c>
      <c r="I171" s="94"/>
    </row>
    <row r="172" spans="2:11" ht="30.75" customHeight="1">
      <c r="B172" s="74"/>
      <c r="C172" s="77"/>
      <c r="D172" s="80"/>
      <c r="E172" s="80"/>
      <c r="F172" s="83"/>
      <c r="G172" s="8" t="s">
        <v>11</v>
      </c>
      <c r="H172" s="63">
        <v>0</v>
      </c>
      <c r="I172" s="95"/>
    </row>
    <row r="173" spans="2:11" s="6" customFormat="1" ht="20.25" customHeight="1">
      <c r="B173" s="72" t="s">
        <v>108</v>
      </c>
      <c r="C173" s="75" t="s">
        <v>83</v>
      </c>
      <c r="D173" s="78"/>
      <c r="E173" s="78" t="s">
        <v>115</v>
      </c>
      <c r="F173" s="81" t="s">
        <v>116</v>
      </c>
      <c r="G173" s="10" t="s">
        <v>7</v>
      </c>
      <c r="H173" s="7">
        <f>H174+H175+H176+H177</f>
        <v>1255</v>
      </c>
      <c r="I173" s="93" t="s">
        <v>60</v>
      </c>
      <c r="J173" s="14"/>
      <c r="K173" s="13"/>
    </row>
    <row r="174" spans="2:11" ht="21" customHeight="1">
      <c r="B174" s="73"/>
      <c r="C174" s="76"/>
      <c r="D174" s="79"/>
      <c r="E174" s="79"/>
      <c r="F174" s="82"/>
      <c r="G174" s="8" t="s">
        <v>8</v>
      </c>
      <c r="H174" s="63">
        <v>0</v>
      </c>
      <c r="I174" s="94"/>
    </row>
    <row r="175" spans="2:11" ht="21.75" customHeight="1">
      <c r="B175" s="73"/>
      <c r="C175" s="76"/>
      <c r="D175" s="79"/>
      <c r="E175" s="79"/>
      <c r="F175" s="82"/>
      <c r="G175" s="8" t="s">
        <v>9</v>
      </c>
      <c r="H175" s="7">
        <v>1255</v>
      </c>
      <c r="I175" s="94"/>
    </row>
    <row r="176" spans="2:11" ht="21" customHeight="1">
      <c r="B176" s="73"/>
      <c r="C176" s="76"/>
      <c r="D176" s="79"/>
      <c r="E176" s="79"/>
      <c r="F176" s="82"/>
      <c r="G176" s="8" t="s">
        <v>10</v>
      </c>
      <c r="H176" s="7">
        <v>0</v>
      </c>
      <c r="I176" s="94"/>
    </row>
    <row r="177" spans="2:11" ht="30.75" customHeight="1">
      <c r="B177" s="74"/>
      <c r="C177" s="77"/>
      <c r="D177" s="80"/>
      <c r="E177" s="80"/>
      <c r="F177" s="83"/>
      <c r="G177" s="8" t="s">
        <v>11</v>
      </c>
      <c r="H177" s="63">
        <v>0</v>
      </c>
      <c r="I177" s="95"/>
    </row>
    <row r="178" spans="2:11" s="6" customFormat="1" ht="20.25" customHeight="1">
      <c r="B178" s="72" t="s">
        <v>109</v>
      </c>
      <c r="C178" s="75" t="s">
        <v>84</v>
      </c>
      <c r="D178" s="78"/>
      <c r="E178" s="78" t="s">
        <v>115</v>
      </c>
      <c r="F178" s="81" t="s">
        <v>116</v>
      </c>
      <c r="G178" s="10" t="s">
        <v>7</v>
      </c>
      <c r="H178" s="7">
        <f>H179+H180+H181+H182</f>
        <v>2195.1</v>
      </c>
      <c r="I178" s="93" t="s">
        <v>64</v>
      </c>
      <c r="J178" s="14"/>
      <c r="K178" s="13"/>
    </row>
    <row r="179" spans="2:11" ht="21" customHeight="1">
      <c r="B179" s="73"/>
      <c r="C179" s="76"/>
      <c r="D179" s="79"/>
      <c r="E179" s="79"/>
      <c r="F179" s="82"/>
      <c r="G179" s="8" t="s">
        <v>8</v>
      </c>
      <c r="H179" s="63">
        <v>0</v>
      </c>
      <c r="I179" s="94"/>
    </row>
    <row r="180" spans="2:11" ht="29.25" customHeight="1">
      <c r="B180" s="73"/>
      <c r="C180" s="76"/>
      <c r="D180" s="79"/>
      <c r="E180" s="79"/>
      <c r="F180" s="82"/>
      <c r="G180" s="8" t="s">
        <v>9</v>
      </c>
      <c r="H180" s="7">
        <f>2195.1</f>
        <v>2195.1</v>
      </c>
      <c r="I180" s="94"/>
    </row>
    <row r="181" spans="2:11" ht="31.5" customHeight="1">
      <c r="B181" s="73"/>
      <c r="C181" s="76"/>
      <c r="D181" s="79"/>
      <c r="E181" s="79"/>
      <c r="F181" s="82"/>
      <c r="G181" s="8" t="s">
        <v>10</v>
      </c>
      <c r="H181" s="7">
        <v>0</v>
      </c>
      <c r="I181" s="94"/>
    </row>
    <row r="182" spans="2:11" ht="56.25" customHeight="1">
      <c r="B182" s="74"/>
      <c r="C182" s="77"/>
      <c r="D182" s="80"/>
      <c r="E182" s="80"/>
      <c r="F182" s="83"/>
      <c r="G182" s="8" t="s">
        <v>11</v>
      </c>
      <c r="H182" s="63">
        <v>0</v>
      </c>
      <c r="I182" s="95"/>
    </row>
    <row r="183" spans="2:11" s="6" customFormat="1" ht="28.5" customHeight="1">
      <c r="B183" s="72" t="s">
        <v>110</v>
      </c>
      <c r="C183" s="75" t="s">
        <v>85</v>
      </c>
      <c r="D183" s="78"/>
      <c r="E183" s="78" t="s">
        <v>115</v>
      </c>
      <c r="F183" s="81" t="s">
        <v>116</v>
      </c>
      <c r="G183" s="10" t="s">
        <v>7</v>
      </c>
      <c r="H183" s="7">
        <f>H184+H185+H186+H187</f>
        <v>200</v>
      </c>
      <c r="I183" s="93" t="s">
        <v>65</v>
      </c>
      <c r="J183" s="14"/>
      <c r="K183" s="13"/>
    </row>
    <row r="184" spans="2:11" ht="33.75" customHeight="1">
      <c r="B184" s="73"/>
      <c r="C184" s="76"/>
      <c r="D184" s="79"/>
      <c r="E184" s="79"/>
      <c r="F184" s="82"/>
      <c r="G184" s="8" t="s">
        <v>8</v>
      </c>
      <c r="H184" s="63">
        <v>0</v>
      </c>
      <c r="I184" s="94"/>
    </row>
    <row r="185" spans="2:11" ht="33" customHeight="1">
      <c r="B185" s="73"/>
      <c r="C185" s="76"/>
      <c r="D185" s="79"/>
      <c r="E185" s="79"/>
      <c r="F185" s="82"/>
      <c r="G185" s="8" t="s">
        <v>9</v>
      </c>
      <c r="H185" s="7">
        <v>0</v>
      </c>
      <c r="I185" s="94"/>
    </row>
    <row r="186" spans="2:11" ht="37.5" customHeight="1">
      <c r="B186" s="73"/>
      <c r="C186" s="76"/>
      <c r="D186" s="79"/>
      <c r="E186" s="79"/>
      <c r="F186" s="82"/>
      <c r="G186" s="8" t="s">
        <v>10</v>
      </c>
      <c r="H186" s="7">
        <v>200</v>
      </c>
      <c r="I186" s="94"/>
    </row>
    <row r="187" spans="2:11" ht="45" customHeight="1">
      <c r="B187" s="74"/>
      <c r="C187" s="77"/>
      <c r="D187" s="80"/>
      <c r="E187" s="80"/>
      <c r="F187" s="83"/>
      <c r="G187" s="8" t="s">
        <v>11</v>
      </c>
      <c r="H187" s="63">
        <v>0</v>
      </c>
      <c r="I187" s="95"/>
    </row>
    <row r="188" spans="2:11" s="6" customFormat="1" ht="27.75" customHeight="1">
      <c r="B188" s="72" t="s">
        <v>118</v>
      </c>
      <c r="C188" s="75" t="s">
        <v>120</v>
      </c>
      <c r="D188" s="78"/>
      <c r="E188" s="78" t="s">
        <v>115</v>
      </c>
      <c r="F188" s="81" t="s">
        <v>116</v>
      </c>
      <c r="G188" s="10" t="s">
        <v>7</v>
      </c>
      <c r="H188" s="7">
        <f>H189+H190+H191+H192</f>
        <v>180.1</v>
      </c>
      <c r="I188" s="78" t="s">
        <v>119</v>
      </c>
      <c r="J188" s="14"/>
      <c r="K188" s="13"/>
    </row>
    <row r="189" spans="2:11" ht="33.75" customHeight="1">
      <c r="B189" s="73"/>
      <c r="C189" s="76"/>
      <c r="D189" s="79"/>
      <c r="E189" s="79"/>
      <c r="F189" s="82"/>
      <c r="G189" s="8" t="s">
        <v>8</v>
      </c>
      <c r="H189" s="63">
        <v>0</v>
      </c>
      <c r="I189" s="79"/>
    </row>
    <row r="190" spans="2:11" ht="33" customHeight="1">
      <c r="B190" s="73"/>
      <c r="C190" s="76"/>
      <c r="D190" s="79"/>
      <c r="E190" s="79"/>
      <c r="F190" s="82"/>
      <c r="G190" s="8" t="s">
        <v>9</v>
      </c>
      <c r="H190" s="7">
        <v>180.1</v>
      </c>
      <c r="I190" s="79"/>
    </row>
    <row r="191" spans="2:11" ht="37.5" customHeight="1">
      <c r="B191" s="73"/>
      <c r="C191" s="76"/>
      <c r="D191" s="79"/>
      <c r="E191" s="79"/>
      <c r="F191" s="82"/>
      <c r="G191" s="8" t="s">
        <v>10</v>
      </c>
      <c r="H191" s="7">
        <v>0</v>
      </c>
      <c r="I191" s="79"/>
    </row>
    <row r="192" spans="2:11" ht="45" customHeight="1">
      <c r="B192" s="74"/>
      <c r="C192" s="77"/>
      <c r="D192" s="80"/>
      <c r="E192" s="80"/>
      <c r="F192" s="83"/>
      <c r="G192" s="8" t="s">
        <v>11</v>
      </c>
      <c r="H192" s="63">
        <v>0</v>
      </c>
      <c r="I192" s="80"/>
    </row>
    <row r="193" spans="10:11" s="2" customFormat="1" ht="16.5" customHeight="1">
      <c r="J193" s="15"/>
      <c r="K193" s="15"/>
    </row>
    <row r="194" spans="10:11" s="2" customFormat="1">
      <c r="J194" s="15"/>
      <c r="K194" s="15"/>
    </row>
    <row r="195" spans="10:11" s="2" customFormat="1">
      <c r="J195" s="15"/>
      <c r="K195" s="15"/>
    </row>
    <row r="196" spans="10:11" s="2" customFormat="1">
      <c r="J196" s="15"/>
      <c r="K196" s="15"/>
    </row>
    <row r="197" spans="10:11" s="2" customFormat="1">
      <c r="J197" s="15"/>
      <c r="K197" s="15"/>
    </row>
    <row r="198" spans="10:11" s="2" customFormat="1">
      <c r="J198" s="15"/>
      <c r="K198" s="15"/>
    </row>
    <row r="199" spans="10:11" s="2" customFormat="1">
      <c r="J199" s="15"/>
      <c r="K199" s="15"/>
    </row>
    <row r="200" spans="10:11" s="2" customFormat="1">
      <c r="J200" s="15"/>
      <c r="K200" s="15"/>
    </row>
    <row r="201" spans="10:11" s="2" customFormat="1">
      <c r="J201" s="15"/>
      <c r="K201" s="15"/>
    </row>
    <row r="202" spans="10:11" s="2" customFormat="1">
      <c r="J202" s="15"/>
      <c r="K202" s="15"/>
    </row>
    <row r="203" spans="10:11" s="2" customFormat="1">
      <c r="J203" s="15"/>
      <c r="K203" s="15"/>
    </row>
    <row r="204" spans="10:11" s="2" customFormat="1">
      <c r="J204" s="15"/>
      <c r="K204" s="15"/>
    </row>
    <row r="205" spans="10:11" s="2" customFormat="1">
      <c r="J205" s="15"/>
      <c r="K205" s="15"/>
    </row>
    <row r="206" spans="10:11" s="2" customFormat="1">
      <c r="J206" s="15"/>
      <c r="K206" s="15"/>
    </row>
    <row r="207" spans="10:11" s="2" customFormat="1">
      <c r="J207" s="15"/>
      <c r="K207" s="15"/>
    </row>
    <row r="208" spans="10:11" s="2" customFormat="1">
      <c r="J208" s="15"/>
      <c r="K208" s="15"/>
    </row>
    <row r="209" spans="10:11" s="2" customFormat="1">
      <c r="J209" s="15"/>
      <c r="K209" s="15"/>
    </row>
    <row r="210" spans="10:11" s="2" customFormat="1">
      <c r="J210" s="15"/>
      <c r="K210" s="15"/>
    </row>
    <row r="211" spans="10:11" s="2" customFormat="1">
      <c r="J211" s="15"/>
      <c r="K211" s="15"/>
    </row>
  </sheetData>
  <mergeCells count="277">
    <mergeCell ref="B98:B102"/>
    <mergeCell ref="C98:C102"/>
    <mergeCell ref="D98:D102"/>
    <mergeCell ref="E98:E102"/>
    <mergeCell ref="F98:F102"/>
    <mergeCell ref="I98:I102"/>
    <mergeCell ref="B108:B112"/>
    <mergeCell ref="C108:C112"/>
    <mergeCell ref="I143:I147"/>
    <mergeCell ref="F133:F137"/>
    <mergeCell ref="I138:I142"/>
    <mergeCell ref="I133:I137"/>
    <mergeCell ref="B143:B147"/>
    <mergeCell ref="C143:C147"/>
    <mergeCell ref="D143:D147"/>
    <mergeCell ref="E143:E147"/>
    <mergeCell ref="F143:F147"/>
    <mergeCell ref="D108:D112"/>
    <mergeCell ref="E108:E112"/>
    <mergeCell ref="F108:F112"/>
    <mergeCell ref="I108:I112"/>
    <mergeCell ref="B103:B107"/>
    <mergeCell ref="I103:I107"/>
    <mergeCell ref="C118:C122"/>
    <mergeCell ref="B153:B157"/>
    <mergeCell ref="C153:C157"/>
    <mergeCell ref="D153:D157"/>
    <mergeCell ref="E153:E157"/>
    <mergeCell ref="F153:F157"/>
    <mergeCell ref="I153:I157"/>
    <mergeCell ref="B128:B132"/>
    <mergeCell ref="C128:C132"/>
    <mergeCell ref="D128:D132"/>
    <mergeCell ref="E128:E132"/>
    <mergeCell ref="F128:F132"/>
    <mergeCell ref="I128:I132"/>
    <mergeCell ref="B133:B137"/>
    <mergeCell ref="C133:C137"/>
    <mergeCell ref="D133:D137"/>
    <mergeCell ref="E133:E137"/>
    <mergeCell ref="E123:E125"/>
    <mergeCell ref="F123:F125"/>
    <mergeCell ref="B113:B117"/>
    <mergeCell ref="C113:C117"/>
    <mergeCell ref="D113:D117"/>
    <mergeCell ref="E113:E117"/>
    <mergeCell ref="F113:F117"/>
    <mergeCell ref="I148:I152"/>
    <mergeCell ref="I113:I117"/>
    <mergeCell ref="C123:C127"/>
    <mergeCell ref="D118:D122"/>
    <mergeCell ref="E118:E122"/>
    <mergeCell ref="F118:F122"/>
    <mergeCell ref="I118:I122"/>
    <mergeCell ref="I123:I127"/>
    <mergeCell ref="F83:F85"/>
    <mergeCell ref="I83:I85"/>
    <mergeCell ref="B78:B82"/>
    <mergeCell ref="B158:B162"/>
    <mergeCell ref="C158:C162"/>
    <mergeCell ref="D158:D162"/>
    <mergeCell ref="E158:E162"/>
    <mergeCell ref="F158:F162"/>
    <mergeCell ref="B138:B142"/>
    <mergeCell ref="C138:C142"/>
    <mergeCell ref="D138:D142"/>
    <mergeCell ref="E138:E142"/>
    <mergeCell ref="F138:F142"/>
    <mergeCell ref="B148:B152"/>
    <mergeCell ref="C148:C152"/>
    <mergeCell ref="D148:D152"/>
    <mergeCell ref="E148:E152"/>
    <mergeCell ref="F148:F152"/>
    <mergeCell ref="B123:B125"/>
    <mergeCell ref="D123:D125"/>
    <mergeCell ref="C103:C107"/>
    <mergeCell ref="D103:D107"/>
    <mergeCell ref="E103:E107"/>
    <mergeCell ref="F103:F107"/>
    <mergeCell ref="B89:B91"/>
    <mergeCell ref="C89:C91"/>
    <mergeCell ref="D89:D91"/>
    <mergeCell ref="E89:E91"/>
    <mergeCell ref="F89:F91"/>
    <mergeCell ref="I89:I91"/>
    <mergeCell ref="B95:B97"/>
    <mergeCell ref="C95:C97"/>
    <mergeCell ref="D95:D97"/>
    <mergeCell ref="E95:E97"/>
    <mergeCell ref="F95:F97"/>
    <mergeCell ref="I92:I94"/>
    <mergeCell ref="I49:I51"/>
    <mergeCell ref="I74:I77"/>
    <mergeCell ref="B52:B54"/>
    <mergeCell ref="B70:B73"/>
    <mergeCell ref="C70:C73"/>
    <mergeCell ref="D70:D73"/>
    <mergeCell ref="E70:E73"/>
    <mergeCell ref="F70:F73"/>
    <mergeCell ref="I70:I73"/>
    <mergeCell ref="B67:B69"/>
    <mergeCell ref="C67:C69"/>
    <mergeCell ref="D67:D69"/>
    <mergeCell ref="E67:E69"/>
    <mergeCell ref="F67:F69"/>
    <mergeCell ref="I67:I69"/>
    <mergeCell ref="B74:B77"/>
    <mergeCell ref="C74:C77"/>
    <mergeCell ref="D74:D77"/>
    <mergeCell ref="E74:E77"/>
    <mergeCell ref="F74:F77"/>
    <mergeCell ref="B49:B51"/>
    <mergeCell ref="C49:C51"/>
    <mergeCell ref="D49:D51"/>
    <mergeCell ref="E49:E51"/>
    <mergeCell ref="I44:I48"/>
    <mergeCell ref="B35:B37"/>
    <mergeCell ref="C35:C37"/>
    <mergeCell ref="D35:D37"/>
    <mergeCell ref="E35:E37"/>
    <mergeCell ref="F35:F37"/>
    <mergeCell ref="I35:I37"/>
    <mergeCell ref="B38:B40"/>
    <mergeCell ref="C38:C40"/>
    <mergeCell ref="D38:D40"/>
    <mergeCell ref="E38:E40"/>
    <mergeCell ref="F38:F40"/>
    <mergeCell ref="I38:I40"/>
    <mergeCell ref="B41:B43"/>
    <mergeCell ref="C41:C43"/>
    <mergeCell ref="D41:D43"/>
    <mergeCell ref="E41:E43"/>
    <mergeCell ref="F41:F43"/>
    <mergeCell ref="I41:I43"/>
    <mergeCell ref="I32:I34"/>
    <mergeCell ref="I21:I25"/>
    <mergeCell ref="B16:B20"/>
    <mergeCell ref="C16:C20"/>
    <mergeCell ref="D16:D20"/>
    <mergeCell ref="E16:E20"/>
    <mergeCell ref="F16:F20"/>
    <mergeCell ref="I16:I20"/>
    <mergeCell ref="B29:B31"/>
    <mergeCell ref="C29:C31"/>
    <mergeCell ref="D29:D31"/>
    <mergeCell ref="E29:E31"/>
    <mergeCell ref="F29:F31"/>
    <mergeCell ref="I29:I31"/>
    <mergeCell ref="B26:B28"/>
    <mergeCell ref="C26:C28"/>
    <mergeCell ref="D26:D28"/>
    <mergeCell ref="E26:E28"/>
    <mergeCell ref="F26:F28"/>
    <mergeCell ref="B21:B25"/>
    <mergeCell ref="C21:C25"/>
    <mergeCell ref="D21:D25"/>
    <mergeCell ref="E21:E25"/>
    <mergeCell ref="B32:B34"/>
    <mergeCell ref="I9:I10"/>
    <mergeCell ref="B7:I7"/>
    <mergeCell ref="B11:B15"/>
    <mergeCell ref="C11:C15"/>
    <mergeCell ref="D11:D15"/>
    <mergeCell ref="E11:E15"/>
    <mergeCell ref="F11:F15"/>
    <mergeCell ref="I11:I15"/>
    <mergeCell ref="E9:F9"/>
    <mergeCell ref="C9:C10"/>
    <mergeCell ref="B9:B10"/>
    <mergeCell ref="D9:D10"/>
    <mergeCell ref="G9:G10"/>
    <mergeCell ref="H9:H10"/>
    <mergeCell ref="C32:C34"/>
    <mergeCell ref="D32:D34"/>
    <mergeCell ref="E32:E34"/>
    <mergeCell ref="F32:F34"/>
    <mergeCell ref="B44:B48"/>
    <mergeCell ref="C44:C48"/>
    <mergeCell ref="D44:D48"/>
    <mergeCell ref="E44:E48"/>
    <mergeCell ref="F44:F48"/>
    <mergeCell ref="F49:F51"/>
    <mergeCell ref="I178:I182"/>
    <mergeCell ref="B183:B187"/>
    <mergeCell ref="C183:C187"/>
    <mergeCell ref="D183:D187"/>
    <mergeCell ref="E183:E187"/>
    <mergeCell ref="F183:F187"/>
    <mergeCell ref="C78:C82"/>
    <mergeCell ref="D78:D82"/>
    <mergeCell ref="E78:E82"/>
    <mergeCell ref="F78:F82"/>
    <mergeCell ref="I78:I82"/>
    <mergeCell ref="B86:B88"/>
    <mergeCell ref="C86:C88"/>
    <mergeCell ref="D86:D88"/>
    <mergeCell ref="E86:E88"/>
    <mergeCell ref="F86:F88"/>
    <mergeCell ref="I86:I88"/>
    <mergeCell ref="I95:I97"/>
    <mergeCell ref="B92:B94"/>
    <mergeCell ref="C92:C94"/>
    <mergeCell ref="D92:D94"/>
    <mergeCell ref="E92:E94"/>
    <mergeCell ref="F92:F94"/>
    <mergeCell ref="F64:F66"/>
    <mergeCell ref="I64:I66"/>
    <mergeCell ref="B83:B85"/>
    <mergeCell ref="C83:C85"/>
    <mergeCell ref="D83:D85"/>
    <mergeCell ref="E83:E85"/>
    <mergeCell ref="I183:I187"/>
    <mergeCell ref="B168:B172"/>
    <mergeCell ref="C168:C172"/>
    <mergeCell ref="D168:D172"/>
    <mergeCell ref="E168:E172"/>
    <mergeCell ref="F168:F172"/>
    <mergeCell ref="I168:I172"/>
    <mergeCell ref="B173:B177"/>
    <mergeCell ref="C173:C177"/>
    <mergeCell ref="D173:D177"/>
    <mergeCell ref="E173:E177"/>
    <mergeCell ref="F173:F177"/>
    <mergeCell ref="I173:I177"/>
    <mergeCell ref="B178:B182"/>
    <mergeCell ref="C178:C182"/>
    <mergeCell ref="D178:D182"/>
    <mergeCell ref="E178:E182"/>
    <mergeCell ref="F178:F182"/>
    <mergeCell ref="I26:I28"/>
    <mergeCell ref="C55:C57"/>
    <mergeCell ref="D55:D57"/>
    <mergeCell ref="E55:E57"/>
    <mergeCell ref="F55:F57"/>
    <mergeCell ref="I55:I57"/>
    <mergeCell ref="I158:I162"/>
    <mergeCell ref="B163:B167"/>
    <mergeCell ref="C163:C167"/>
    <mergeCell ref="D163:D167"/>
    <mergeCell ref="E163:E167"/>
    <mergeCell ref="F163:F167"/>
    <mergeCell ref="I163:I167"/>
    <mergeCell ref="B118:B122"/>
    <mergeCell ref="B61:B63"/>
    <mergeCell ref="C61:C63"/>
    <mergeCell ref="D61:D63"/>
    <mergeCell ref="E61:E63"/>
    <mergeCell ref="F61:F63"/>
    <mergeCell ref="I61:I63"/>
    <mergeCell ref="B64:B66"/>
    <mergeCell ref="C64:C66"/>
    <mergeCell ref="D64:D66"/>
    <mergeCell ref="E64:E66"/>
    <mergeCell ref="B188:B192"/>
    <mergeCell ref="C188:C192"/>
    <mergeCell ref="D188:D192"/>
    <mergeCell ref="E188:E192"/>
    <mergeCell ref="F188:F192"/>
    <mergeCell ref="I188:I192"/>
    <mergeCell ref="H1:I1"/>
    <mergeCell ref="H2:I2"/>
    <mergeCell ref="H3:I3"/>
    <mergeCell ref="H4:I4"/>
    <mergeCell ref="H5:I5"/>
    <mergeCell ref="B58:B60"/>
    <mergeCell ref="C58:C60"/>
    <mergeCell ref="D58:D60"/>
    <mergeCell ref="E58:E60"/>
    <mergeCell ref="F58:F60"/>
    <mergeCell ref="I58:I60"/>
    <mergeCell ref="C52:C54"/>
    <mergeCell ref="D52:D54"/>
    <mergeCell ref="E52:E54"/>
    <mergeCell ref="F52:F54"/>
    <mergeCell ref="I52:I54"/>
    <mergeCell ref="B55:B57"/>
    <mergeCell ref="F21:F25"/>
  </mergeCells>
  <pageMargins left="0.27559055118110237" right="0.31496062992125984" top="0.27559055118110237" bottom="0.15748031496062992" header="0.31496062992125984" footer="0.31496062992125984"/>
  <pageSetup paperSize="9" scale="60" fitToHeight="5" orientation="landscape" horizontalDpi="180" verticalDpi="180" r:id="rId1"/>
  <rowBreaks count="7" manualBreakCount="7">
    <brk id="31" max="8" man="1"/>
    <brk id="57" max="8" man="1"/>
    <brk id="91" max="8" man="1"/>
    <brk id="122" max="8" man="1"/>
    <brk id="147" max="8" man="1"/>
    <brk id="177" max="8" man="1"/>
    <brk id="194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 год</vt:lpstr>
      <vt:lpstr>'2021 год'!Область_печати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2021-01-15T11:42:54Z</dcterms:modified>
</cp:coreProperties>
</file>