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4 г." sheetId="1" r:id="rId1"/>
  </sheets>
  <definedNames>
    <definedName name="_xlnm.Print_Area" localSheetId="0">'2024 г.'!$A$1:$I$253</definedName>
  </definedNames>
  <calcPr calcId="125725"/>
</workbook>
</file>

<file path=xl/calcChain.xml><?xml version="1.0" encoding="utf-8"?>
<calcChain xmlns="http://schemas.openxmlformats.org/spreadsheetml/2006/main">
  <c r="H74" i="1"/>
  <c r="H65"/>
  <c r="H62"/>
  <c r="H111"/>
  <c r="J110" l="1"/>
  <c r="J96"/>
  <c r="H110"/>
  <c r="H96"/>
  <c r="H84"/>
  <c r="H73"/>
  <c r="H61"/>
  <c r="H58"/>
  <c r="H24" l="1"/>
  <c r="H23"/>
  <c r="H55" l="1"/>
  <c r="H72"/>
  <c r="H69"/>
  <c r="K110"/>
  <c r="K111"/>
  <c r="J108"/>
  <c r="K105"/>
  <c r="K83"/>
  <c r="K84"/>
  <c r="K85"/>
  <c r="J82"/>
  <c r="K96"/>
  <c r="K100" l="1"/>
  <c r="K101"/>
  <c r="K99"/>
  <c r="J98"/>
  <c r="K79" l="1"/>
  <c r="J16" l="1"/>
  <c r="J167"/>
  <c r="H234" l="1"/>
  <c r="K150" l="1"/>
  <c r="K149"/>
  <c r="J147"/>
  <c r="H147"/>
  <c r="H210"/>
  <c r="K147" l="1"/>
  <c r="H60" l="1"/>
  <c r="H247" l="1"/>
  <c r="H134" l="1"/>
  <c r="H135" l="1"/>
  <c r="H132" s="1"/>
  <c r="H53"/>
  <c r="H108"/>
  <c r="K108" s="1"/>
  <c r="H54" l="1"/>
  <c r="H52" s="1"/>
  <c r="K54" l="1"/>
  <c r="H115"/>
  <c r="J112"/>
  <c r="K115" l="1"/>
  <c r="H19"/>
  <c r="K19" s="1"/>
  <c r="H21"/>
  <c r="H103" l="1"/>
  <c r="H98" l="1"/>
  <c r="K98" s="1"/>
  <c r="H31" l="1"/>
  <c r="H94" l="1"/>
  <c r="H162" l="1"/>
  <c r="H90" l="1"/>
  <c r="H48"/>
  <c r="H44" l="1"/>
  <c r="H157" l="1"/>
  <c r="H137"/>
  <c r="H17"/>
  <c r="K17" s="1"/>
  <c r="H86"/>
  <c r="K155" l="1"/>
  <c r="K154" l="1"/>
  <c r="J152"/>
  <c r="H152" l="1"/>
  <c r="K152" s="1"/>
  <c r="J52"/>
  <c r="J132" l="1"/>
  <c r="H209" l="1"/>
  <c r="H242"/>
  <c r="K209" l="1"/>
  <c r="H207"/>
  <c r="H212"/>
  <c r="H175"/>
  <c r="H170" s="1"/>
  <c r="H173"/>
  <c r="H168" s="1"/>
  <c r="H196"/>
  <c r="H194"/>
  <c r="H114" s="1"/>
  <c r="H193"/>
  <c r="H202"/>
  <c r="H171"/>
  <c r="H187"/>
  <c r="H174"/>
  <c r="H177"/>
  <c r="K114" l="1"/>
  <c r="K168"/>
  <c r="H12"/>
  <c r="H195"/>
  <c r="H192" s="1"/>
  <c r="H172"/>
  <c r="H197"/>
  <c r="H112"/>
  <c r="K112" s="1"/>
  <c r="J207" l="1"/>
  <c r="J21" l="1"/>
  <c r="H184" l="1"/>
  <c r="K53"/>
  <c r="H82"/>
  <c r="K82" s="1"/>
  <c r="H78"/>
  <c r="H75"/>
  <c r="H182" l="1"/>
  <c r="H169"/>
  <c r="H66"/>
  <c r="H167" l="1"/>
  <c r="K167" s="1"/>
  <c r="K169"/>
  <c r="K12"/>
  <c r="K55" l="1"/>
  <c r="H237"/>
  <c r="H232"/>
  <c r="H227"/>
  <c r="H222"/>
  <c r="H217"/>
  <c r="H142"/>
  <c r="K135"/>
  <c r="H57"/>
  <c r="H63"/>
  <c r="H129"/>
  <c r="H126"/>
  <c r="H123"/>
  <c r="H120"/>
  <c r="H117"/>
  <c r="H41"/>
  <c r="H38"/>
  <c r="H35"/>
  <c r="H32"/>
  <c r="H29"/>
  <c r="H26"/>
  <c r="K24" l="1"/>
  <c r="H14"/>
  <c r="K207"/>
  <c r="H18"/>
  <c r="K18" s="1"/>
  <c r="K23"/>
  <c r="K210"/>
  <c r="K52"/>
  <c r="K21"/>
  <c r="H13" l="1"/>
  <c r="H11" s="1"/>
  <c r="K11" s="1"/>
  <c r="K132"/>
  <c r="K134"/>
  <c r="K13" l="1"/>
  <c r="H16"/>
  <c r="K16" s="1"/>
  <c r="K14"/>
</calcChain>
</file>

<file path=xl/comments1.xml><?xml version="1.0" encoding="utf-8"?>
<comments xmlns="http://schemas.openxmlformats.org/spreadsheetml/2006/main">
  <authors>
    <author>Автор</author>
  </authors>
  <commentList>
    <comment ref="H57"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I237"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<sst xmlns="http://schemas.openxmlformats.org/spreadsheetml/2006/main" count="453" uniqueCount="177">
  <si>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</si>
  <si>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</si>
  <si>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</si>
  <si>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</si>
  <si>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</si>
  <si>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</si>
  <si>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</si>
  <si>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</si>
  <si>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</si>
  <si>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</si>
  <si>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</si>
  <si>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</si>
  <si>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</si>
  <si>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</si>
  <si>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</si>
  <si>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</si>
  <si>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</si>
  <si>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</si>
  <si>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</si>
  <si>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</si>
  <si>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</si>
  <si>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</si>
  <si>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</si>
  <si>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</si>
  <si>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</si>
  <si>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</si>
  <si>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</si>
  <si>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</si>
  <si>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</si>
  <si>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</si>
  <si>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</si>
  <si>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</si>
  <si>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</si>
  <si>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</si>
  <si>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</si>
  <si>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</si>
  <si>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</si>
  <si>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</si>
  <si>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</si>
  <si>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</si>
  <si>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</si>
  <si>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</si>
  <si>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</si>
  <si>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</si>
  <si>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</si>
  <si>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</si>
  <si>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</si>
  <si>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</si>
  <si>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</si>
  <si>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</si>
  <si>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</si>
  <si>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</si>
  <si>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</si>
  <si>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</si>
  <si>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</si>
  <si>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</si>
  <si>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</si>
  <si>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</si>
  <si>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</si>
  <si>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</si>
  <si>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</si>
  <si>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</si>
  <si>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</si>
  <si>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</si>
  <si>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</si>
  <si>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</si>
  <si>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</si>
  <si>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</si>
  <si>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</si>
  <si>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</si>
  <si>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</si>
  <si>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</si>
  <si>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</si>
  <si>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</si>
  <si>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</si>
  <si>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</si>
  <si>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</si>
  <si>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</si>
  <si>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</si>
  <si>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</si>
  <si>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</si>
  <si>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</si>
  <si>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</si>
  <si>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</si>
  <si>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</si>
  <si>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</si>
  <si>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</si>
  <si>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</si>
  <si>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</si>
  <si>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</si>
  <si>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</si>
  <si>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</si>
  <si>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</si>
  <si>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</si>
  <si>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</si>
  <si>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</si>
  <si>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</si>
  <si>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</si>
  <si>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</si>
  <si>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</si>
  <si>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</si>
  <si>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</si>
  <si>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</si>
  <si>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</si>
  <si>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</si>
  <si>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</si>
  <si>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</si>
  <si>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</si>
  <si>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</si>
  <si>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</si>
  <si>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</si>
  <si>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</si>
  <si>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</si>
  <si>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</si>
  <si>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</si>
  <si>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</si>
  <si>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</si>
  <si>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</si>
  <si>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</si>
  <si>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</si>
  <si>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</si>
  <si>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лицей</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</si>
  <si>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</si>
  <si>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</si>
  <si>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</si>
  <si>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</si>
  <si>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</si>
  <si>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</si>
  <si>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</si>
  <si>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 xml:space="preserve">01.01.2023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</si>
  <si>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</si>
  <si>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</si>
  <si>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</si>
  <si>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</si>
  <si>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</si>
  <si>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</si>
  <si>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</si>
  <si>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Мероприятия, направленные на обеспечение безопасности муниципальных общеобразовательных организаций города Вятские Поляны</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</si>
  <si>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</si>
  <si>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</si>
  <si>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</si>
  <si>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</si>
  <si>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</si>
  <si>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</si>
  <si>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</si>
  <si>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</si>
  <si>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</si>
  <si>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</si>
  <si>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</si>
  <si>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</si>
  <si>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 xml:space="preserve">План мероприятий на 2024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</si>
  <si>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Финансирование  на 2024 год (тыс. рублей)</t>
  </si>
  <si>
    <t xml:space="preserve">01.01.2024
</t>
  </si>
  <si>
    <t xml:space="preserve">Обслуживание "Консультант Плюс". Право использования веб системы СБИС. Премия главы города одаренным детям. Организация проведения Дня учителя, августовской конференции педработников, конкурса "Учитель года". </t>
  </si>
  <si>
    <t>Ведение и обеспечение функионирования системы персонифицированного дополнительного образовнаия детей - (с 01.01.2024 по 31.08.2024 - 257 детей, с 01.09.2024 по 31.12.2024 - 259 детей) методическое и информационное сопровождение поставщиков услуг дополнительного образования</t>
  </si>
  <si>
    <t>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</si>
  <si>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Организация бесплатного горячего питания детям участников специальной военной операции в количестве 36 человек</t>
  </si>
  <si>
    <t>Организация бесплатного горячего питания для учащихся 1-4 классов в количестве 1179 человек</t>
  </si>
  <si>
    <t xml:space="preserve">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t>
  </si>
  <si>
    <t>Повышение квалификации 3 педагогическим работникам МКДОУ</t>
  </si>
  <si>
    <r>
      <t>Организация временной занятости несовершеннолетних граждан в возрасте от 14 до 18 лет в летний период : МКОУ гимназия-69,2 т.р.; МКОУ СОШ №5- 65,4 т.р.; МКОУ Лицей- 65,4 т.р.</t>
    </r>
    <r>
      <rPr>
        <b/>
        <u/>
        <sz val="12"/>
        <rFont val="Times New Roman"/>
        <family val="1"/>
        <charset val="204"/>
      </rPr>
      <t xml:space="preserve"> Количество детей в трудовых бригадах - 48 чел.</t>
    </r>
    <r>
      <rPr>
        <sz val="12"/>
        <rFont val="Times New Roman"/>
        <family val="1"/>
        <charset val="204"/>
      </rPr>
      <t xml:space="preserve">, в т.ч.: МКОУ Лицей - 16 чел., МКОУ гимназия - 16 чел., МКОУ СОШ № 5 - 16чел.
</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</si>
  <si>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</si>
  <si>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</si>
  <si>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 xml:space="preserve">Обеспечение жилыми помещениями по договорам найма -20 чел.;                     ремонт жилого помещения (собственник) - 1 человек.
</t>
  </si>
  <si>
    <t xml:space="preserve">     Обеспечение жилыми помещениями по договорам найма - 20 чел.                       ремонт жилого помещения (собственник) - 1 человек.</t>
  </si>
  <si>
    <t>Мероприятия,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города Вятские Поляны</t>
  </si>
  <si>
    <t xml:space="preserve">Приобретение: МКДОУ №  2, 3, 4, 6, 8, 10, 9,11 - ноутбук;  МКДОУ № 1, 2, 5 - спортивное оборудование; МКДОУ№ 1,  - детские стулья;   МКДОУ №  4, 7  - кукольная мебель;  МКДОУ№ 2 - уличное оборудование;  МКДОУ № 4, 5 - телевизоры; МКДОУ № 9 - компьютер в комплекте.   Все 11 МКДОУ – канцелярские товары, наглядные пособия, игры, игрушки, метод. литература. </t>
  </si>
  <si>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</si>
  <si>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МКДОУ № 2 - 101,1 тыс. руб обследование технического состояния здания</t>
  </si>
  <si>
    <t>выплата денежных средств на содержание 7  приемным родителям;
- выплата денежных средств на содержание  55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 .</t>
  </si>
  <si>
    <t xml:space="preserve">Организация лагерей с дневным   пребыванием - (обеспечение горячим питанием детей: МКОУ гимназия-760,3 т.р.; МКОУ СОШ №5-262,2 т.р.; МКОУ Лицей-490,6 т.р.; МКУ Ровесник- 371,3 т.р.; МКУ ЦДОД-365,5 т.р МБУ ДО СШ-231,1.). Количество детей в лагерях  - 1007 человек, в том числе: МКОУ гимназия-347 чел..; МКОУ СОШ №5-100 чел.; МКОУ Лицей -180 чел.; МКУ Ровесник- 130 чел.; МКУ ЦДОД-130 чел. МБУ ДО СШ- 120 чел.
</t>
  </si>
  <si>
    <r>
      <t xml:space="preserve">Доля педагогических работников образовательных организаций, получивших ежемесячное денежное вознаграждение за классное руководство ( из расчета 5 тыс. рублей в месяц с учетом страховых взносов в государствнные внебюджетные фонды, а также районных коэффициентов и процентных надбавок в общей численности педагогических работников такой категории)      </t>
    </r>
    <r>
      <rPr>
        <b/>
        <sz val="12"/>
        <rFont val="Times New Roman"/>
        <family val="1"/>
        <charset val="204"/>
      </rPr>
      <t xml:space="preserve">109 чел:                                                                                                                </t>
    </r>
    <r>
      <rPr>
        <sz val="12"/>
        <rFont val="Times New Roman"/>
        <family val="1"/>
        <charset val="204"/>
      </rPr>
      <t>МКОУ Гимназия-45 чел,                                                                                                          МКОУ Лицей им. Шпагина-45 чел.                                                                              МКОУ СОШ №5-19 чел.</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</si>
  <si>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(442,027т.р.)</t>
    </r>
    <r>
      <rPr>
        <sz val="12"/>
        <rFont val="Times New Roman"/>
        <family val="1"/>
        <charset val="204"/>
      </rPr>
      <t xml:space="preserve">, МКОУ лицей им. Г. С. Шпагина - </t>
    </r>
    <r>
      <rPr>
        <b/>
        <sz val="12"/>
        <rFont val="Times New Roman"/>
        <family val="1"/>
        <charset val="204"/>
      </rPr>
      <t>(442,027т.р.)</t>
    </r>
    <r>
      <rPr>
        <sz val="12"/>
        <rFont val="Times New Roman"/>
        <family val="1"/>
        <charset val="204"/>
      </rPr>
      <t xml:space="preserve">, МКОУ СОШ № 5 - </t>
    </r>
    <r>
      <rPr>
        <b/>
        <sz val="12"/>
        <rFont val="Times New Roman"/>
        <family val="1"/>
        <charset val="204"/>
      </rPr>
      <t xml:space="preserve"> (221,046т.р.)</t>
    </r>
    <r>
      <rPr>
        <sz val="12"/>
        <rFont val="Times New Roman"/>
        <family val="1"/>
        <charset val="204"/>
      </rPr>
      <t>.</t>
    </r>
  </si>
  <si>
    <r>
      <t>Количество объектов муниципальных образовательных организаций, в которых обеспечена охрана объектов:                                                                                                            МКОУ гимназия - 1 объек -</t>
    </r>
    <r>
      <rPr>
        <b/>
        <sz val="12"/>
        <rFont val="Times New Roman"/>
        <family val="1"/>
        <charset val="204"/>
      </rPr>
      <t xml:space="preserve">841 тыс. руб        </t>
    </r>
    <r>
      <rPr>
        <sz val="12"/>
        <rFont val="Times New Roman"/>
        <family val="1"/>
        <charset val="204"/>
      </rPr>
      <t xml:space="preserve">                                                                  МКОУ СОШ № 5 - 1 объект-</t>
    </r>
    <r>
      <rPr>
        <b/>
        <sz val="12"/>
        <rFont val="Times New Roman"/>
        <family val="1"/>
        <charset val="204"/>
      </rPr>
      <t xml:space="preserve">584,1 тыс. руб.; </t>
    </r>
    <r>
      <rPr>
        <sz val="12"/>
        <rFont val="Times New Roman"/>
        <family val="1"/>
        <charset val="204"/>
      </rPr>
      <t xml:space="preserve">                                                                                            МКОУ лицей им. Г. С. Шпагина - 3 объекта-</t>
    </r>
    <r>
      <rPr>
        <b/>
        <sz val="12"/>
        <rFont val="Times New Roman"/>
        <family val="1"/>
        <charset val="204"/>
      </rPr>
      <t>2287,4 тыс. руб.</t>
    </r>
  </si>
  <si>
    <r>
      <rPr>
        <b/>
        <sz val="12"/>
        <rFont val="Times New Roman"/>
        <family val="1"/>
        <charset val="204"/>
      </rPr>
      <t>МКОУ СОШ №5</t>
    </r>
    <r>
      <rPr>
        <sz val="12"/>
        <rFont val="Times New Roman"/>
        <family val="1"/>
        <charset val="204"/>
      </rPr>
      <t>-проведение обследования технического состояния здания в соответствии ГОСТ 31937-2011</t>
    </r>
    <r>
      <rPr>
        <b/>
        <sz val="12"/>
        <rFont val="Times New Roman"/>
        <family val="1"/>
        <charset val="204"/>
      </rPr>
      <t>-101,1 тыс. руб                                                       МКОУ Гимназия-</t>
    </r>
    <r>
      <rPr>
        <sz val="12"/>
        <rFont val="Times New Roman"/>
        <family val="1"/>
        <charset val="204"/>
      </rPr>
      <t>субсидии местным бюджетам из областного бюджета на реализацию мер, направленных на выполнение предписаний надзорных органов и приведение зданий в соответствие с требованиями, предъяляемыми к безопасности в процессе эксплуатации, в муниципальных образовательных организациях</t>
    </r>
    <r>
      <rPr>
        <b/>
        <sz val="12"/>
        <rFont val="Times New Roman"/>
        <family val="1"/>
        <charset val="204"/>
      </rPr>
      <t xml:space="preserve"> 4073,30 тыс. руб</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</si>
  <si>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</si>
  <si>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                                              от    21.03.2024      №    427                                                            </t>
  </si>
</sst>
</file>

<file path=xl/styles.xml><?xml version="1.0" encoding="utf-8"?>
<styleSheet xmlns="http://schemas.openxmlformats.org/spreadsheetml/2006/main">
  <numFmts count="2">
    <numFmt numFmtId="164" formatCode="#,##0.0"/>
    <numFmt numFmtId="165" formatCode="_(* #,##0.00_);_(* \(#,##0.00\);_(* &quot;-&quot;??_);_(@_)"/>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b/>
      <sz val="11"/>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3">
    <xf numFmtId="0" fontId="0" fillId="0" borderId="0"/>
    <xf numFmtId="0" fontId="1" fillId="0" borderId="0"/>
    <xf numFmtId="165" fontId="1" fillId="0" borderId="0" applyFont="0" applyFill="0" applyBorder="0" applyAlignment="0" applyProtection="0"/>
  </cellStyleXfs>
  <cellXfs count="265">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4" fillId="0" borderId="0" xfId="0" applyNumberFormat="1" applyFont="1" applyBorder="1" applyAlignment="1">
      <alignment vertical="top"/>
    </xf>
    <xf numFmtId="164" fontId="4" fillId="0" borderId="0" xfId="0" applyNumberFormat="1" applyFont="1" applyAlignment="1">
      <alignment vertical="top"/>
    </xf>
    <xf numFmtId="164" fontId="4" fillId="3" borderId="0" xfId="0" applyNumberFormat="1" applyFont="1" applyFill="1" applyBorder="1" applyAlignment="1">
      <alignment vertical="top"/>
    </xf>
    <xf numFmtId="164" fontId="4" fillId="3" borderId="0" xfId="0" applyNumberFormat="1" applyFont="1" applyFill="1" applyBorder="1"/>
    <xf numFmtId="164" fontId="4" fillId="4" borderId="0" xfId="0" applyNumberFormat="1" applyFont="1" applyFill="1" applyAlignment="1">
      <alignment vertical="top"/>
    </xf>
    <xf numFmtId="164" fontId="4" fillId="4" borderId="0" xfId="0" applyNumberFormat="1" applyFont="1" applyFill="1" applyBorder="1"/>
    <xf numFmtId="164" fontId="4" fillId="4" borderId="0" xfId="0" applyNumberFormat="1" applyFont="1" applyFill="1"/>
    <xf numFmtId="164" fontId="4" fillId="2" borderId="0" xfId="0" applyNumberFormat="1" applyFont="1" applyFill="1"/>
    <xf numFmtId="164" fontId="4" fillId="5" borderId="0" xfId="0" applyNumberFormat="1" applyFont="1" applyFill="1" applyBorder="1" applyAlignment="1">
      <alignment vertical="top"/>
    </xf>
    <xf numFmtId="164" fontId="4" fillId="5" borderId="0" xfId="0" applyNumberFormat="1" applyFont="1" applyFill="1" applyAlignment="1">
      <alignment vertical="top"/>
    </xf>
    <xf numFmtId="164" fontId="4" fillId="5" borderId="0" xfId="0" applyNumberFormat="1" applyFont="1" applyFill="1" applyBorder="1"/>
    <xf numFmtId="164" fontId="4" fillId="5" borderId="0" xfId="0" applyNumberFormat="1" applyFont="1" applyFill="1"/>
    <xf numFmtId="164" fontId="7" fillId="4" borderId="0" xfId="0" applyNumberFormat="1" applyFont="1" applyFill="1" applyBorder="1" applyAlignment="1">
      <alignment vertical="top"/>
    </xf>
    <xf numFmtId="164" fontId="7" fillId="4" borderId="0" xfId="0" applyNumberFormat="1" applyFont="1" applyFill="1" applyAlignment="1">
      <alignment vertical="top"/>
    </xf>
    <xf numFmtId="164" fontId="7" fillId="4" borderId="0" xfId="0" applyNumberFormat="1" applyFont="1" applyFill="1" applyBorder="1"/>
    <xf numFmtId="164" fontId="7" fillId="4" borderId="0" xfId="0" applyNumberFormat="1" applyFont="1" applyFill="1"/>
    <xf numFmtId="164" fontId="7" fillId="5" borderId="0" xfId="0" applyNumberFormat="1" applyFont="1" applyFill="1" applyBorder="1" applyAlignment="1">
      <alignment vertical="top"/>
    </xf>
    <xf numFmtId="164" fontId="7" fillId="5" borderId="0" xfId="0" applyNumberFormat="1" applyFont="1" applyFill="1" applyAlignment="1">
      <alignment vertical="top"/>
    </xf>
    <xf numFmtId="164" fontId="7" fillId="5" borderId="0" xfId="0" applyNumberFormat="1" applyFont="1" applyFill="1" applyBorder="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4"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0" fontId="7" fillId="3" borderId="10" xfId="0" applyFont="1" applyFill="1" applyBorder="1" applyAlignment="1">
      <alignment vertical="top" wrapText="1"/>
    </xf>
    <xf numFmtId="0" fontId="7" fillId="3" borderId="4" xfId="0" applyFont="1" applyFill="1" applyBorder="1" applyAlignment="1">
      <alignment vertical="top" wrapText="1"/>
    </xf>
    <xf numFmtId="164" fontId="4" fillId="4" borderId="0" xfId="0" applyNumberFormat="1" applyFont="1" applyFill="1" applyBorder="1" applyAlignment="1">
      <alignment vertical="top"/>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4" fontId="4" fillId="4" borderId="0" xfId="0" applyNumberFormat="1" applyFont="1" applyFill="1" applyAlignment="1">
      <alignment vertical="top"/>
    </xf>
    <xf numFmtId="164" fontId="4" fillId="2" borderId="0" xfId="0" applyNumberFormat="1" applyFont="1" applyFill="1" applyBorder="1" applyAlignment="1">
      <alignment vertical="top"/>
    </xf>
    <xf numFmtId="164" fontId="4" fillId="2" borderId="0" xfId="0" applyNumberFormat="1" applyFont="1" applyFill="1" applyAlignment="1">
      <alignment vertical="top"/>
    </xf>
    <xf numFmtId="0" fontId="4" fillId="2" borderId="0" xfId="0" applyFont="1" applyFill="1" applyAlignment="1">
      <alignment vertical="top"/>
    </xf>
    <xf numFmtId="164" fontId="4" fillId="2" borderId="0" xfId="0" applyNumberFormat="1" applyFont="1" applyFill="1" applyBorder="1"/>
    <xf numFmtId="0" fontId="4" fillId="2" borderId="0" xfId="0" applyFont="1" applyFill="1"/>
    <xf numFmtId="164" fontId="4" fillId="5" borderId="0" xfId="0" applyNumberFormat="1" applyFont="1" applyFill="1" applyAlignment="1">
      <alignment horizontal="center" vertical="top"/>
    </xf>
    <xf numFmtId="0" fontId="7" fillId="3" borderId="0" xfId="0" applyFont="1" applyFill="1" applyAlignment="1">
      <alignment vertical="top"/>
    </xf>
    <xf numFmtId="0" fontId="7" fillId="3" borderId="0" xfId="0" applyFont="1" applyFill="1"/>
    <xf numFmtId="164" fontId="7" fillId="3" borderId="0" xfId="0" applyNumberFormat="1" applyFont="1" applyFill="1" applyBorder="1"/>
    <xf numFmtId="164" fontId="7" fillId="3" borderId="0" xfId="0" applyNumberFormat="1" applyFont="1" applyFill="1"/>
    <xf numFmtId="0" fontId="4" fillId="0" borderId="0" xfId="0" applyFont="1" applyFill="1" applyAlignment="1">
      <alignment vertical="top"/>
    </xf>
    <xf numFmtId="0" fontId="4" fillId="0" borderId="0" xfId="0" applyFont="1" applyFill="1"/>
    <xf numFmtId="0" fontId="4" fillId="0" borderId="0" xfId="0" applyFont="1" applyAlignment="1">
      <alignment vertical="center"/>
    </xf>
    <xf numFmtId="164" fontId="4" fillId="5" borderId="0" xfId="0" applyNumberFormat="1" applyFont="1" applyFill="1" applyBorder="1" applyAlignment="1">
      <alignment horizontal="center" vertical="top"/>
    </xf>
    <xf numFmtId="164" fontId="4" fillId="5" borderId="0" xfId="0" applyNumberFormat="1" applyFont="1" applyFill="1" applyBorder="1" applyAlignment="1">
      <alignment horizontal="center"/>
    </xf>
    <xf numFmtId="164" fontId="4" fillId="5" borderId="0" xfId="0" applyNumberFormat="1" applyFont="1" applyFill="1" applyAlignment="1">
      <alignment horizontal="center"/>
    </xf>
    <xf numFmtId="164" fontId="7" fillId="5" borderId="0" xfId="0" applyNumberFormat="1" applyFont="1" applyFill="1" applyBorder="1" applyAlignment="1">
      <alignment horizontal="center" vertical="top"/>
    </xf>
    <xf numFmtId="164" fontId="7" fillId="5" borderId="0" xfId="0" applyNumberFormat="1" applyFont="1" applyFill="1" applyAlignment="1">
      <alignment horizontal="center" vertical="top"/>
    </xf>
    <xf numFmtId="164" fontId="7" fillId="5" borderId="0" xfId="0" applyNumberFormat="1" applyFont="1" applyFill="1" applyBorder="1" applyAlignment="1">
      <alignment horizontal="center"/>
    </xf>
    <xf numFmtId="164" fontId="7" fillId="5" borderId="0" xfId="0" applyNumberFormat="1" applyFont="1" applyFill="1" applyAlignment="1">
      <alignment horizontal="center"/>
    </xf>
    <xf numFmtId="164" fontId="4" fillId="4" borderId="0" xfId="0" applyNumberFormat="1" applyFont="1" applyFill="1" applyBorder="1" applyAlignment="1">
      <alignment horizontal="center"/>
    </xf>
    <xf numFmtId="164" fontId="4" fillId="4" borderId="0" xfId="0" applyNumberFormat="1" applyFont="1" applyFill="1" applyAlignment="1">
      <alignment horizontal="center"/>
    </xf>
    <xf numFmtId="164" fontId="4" fillId="0" borderId="0" xfId="0" applyNumberFormat="1" applyFont="1" applyBorder="1" applyAlignment="1">
      <alignment horizontal="center"/>
    </xf>
    <xf numFmtId="164" fontId="4" fillId="0" borderId="0" xfId="0" applyNumberFormat="1" applyFont="1" applyAlignment="1">
      <alignment horizontal="center"/>
    </xf>
    <xf numFmtId="164" fontId="4" fillId="0" borderId="0" xfId="0" applyNumberFormat="1" applyFont="1" applyAlignment="1">
      <alignment vertical="center"/>
    </xf>
    <xf numFmtId="164" fontId="7" fillId="5" borderId="0" xfId="0" applyNumberFormat="1" applyFont="1" applyFill="1" applyBorder="1" applyAlignment="1">
      <alignment horizontal="center" vertical="center"/>
    </xf>
    <xf numFmtId="164" fontId="7" fillId="5" borderId="0" xfId="0" applyNumberFormat="1" applyFont="1" applyFill="1" applyAlignment="1">
      <alignment horizontal="center" vertical="center"/>
    </xf>
    <xf numFmtId="164" fontId="4" fillId="5" borderId="1" xfId="0" applyNumberFormat="1" applyFont="1" applyFill="1" applyBorder="1" applyAlignment="1">
      <alignment vertical="top" wrapText="1"/>
    </xf>
    <xf numFmtId="164" fontId="7" fillId="4" borderId="0" xfId="0" applyNumberFormat="1" applyFont="1" applyFill="1" applyAlignment="1">
      <alignment horizontal="center"/>
    </xf>
    <xf numFmtId="164" fontId="7" fillId="3" borderId="0" xfId="0" applyNumberFormat="1" applyFont="1" applyFill="1" applyBorder="1" applyAlignment="1">
      <alignment vertical="top"/>
    </xf>
    <xf numFmtId="164" fontId="7" fillId="3" borderId="0" xfId="0" applyNumberFormat="1" applyFont="1" applyFill="1" applyAlignment="1">
      <alignment vertical="top"/>
    </xf>
    <xf numFmtId="49" fontId="4" fillId="0" borderId="8" xfId="0" applyNumberFormat="1" applyFont="1" applyBorder="1" applyAlignment="1">
      <alignment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164" fontId="4" fillId="3" borderId="0" xfId="0" applyNumberFormat="1" applyFont="1" applyFill="1" applyBorder="1" applyAlignment="1">
      <alignment horizontal="right" vertical="top"/>
    </xf>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0" borderId="0" xfId="0" applyNumberFormat="1" applyFont="1" applyBorder="1" applyAlignment="1">
      <alignment vertical="center"/>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4" fontId="4" fillId="4" borderId="0" xfId="0" applyNumberFormat="1" applyFont="1" applyFill="1" applyBorder="1" applyAlignment="1">
      <alignment vertical="top"/>
    </xf>
    <xf numFmtId="4" fontId="4" fillId="4" borderId="0" xfId="0" applyNumberFormat="1" applyFont="1" applyFill="1" applyBorder="1"/>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0" borderId="0" xfId="0" applyNumberFormat="1" applyFont="1" applyBorder="1" applyAlignment="1">
      <alignment horizontal="center" vertical="center"/>
    </xf>
    <xf numFmtId="164" fontId="4" fillId="0" borderId="0" xfId="0" applyNumberFormat="1" applyFont="1" applyAlignment="1">
      <alignment horizontal="center" vertical="center"/>
    </xf>
    <xf numFmtId="164" fontId="4" fillId="5" borderId="0" xfId="0" applyNumberFormat="1" applyFont="1" applyFill="1" applyBorder="1" applyAlignment="1">
      <alignment horizontal="center" vertical="center"/>
    </xf>
    <xf numFmtId="164" fontId="4" fillId="5" borderId="0" xfId="0" applyNumberFormat="1" applyFont="1" applyFill="1" applyAlignment="1">
      <alignment horizontal="center" vertical="center"/>
    </xf>
    <xf numFmtId="164" fontId="4" fillId="5" borderId="1" xfId="2" applyNumberFormat="1" applyFont="1" applyFill="1" applyBorder="1" applyAlignment="1">
      <alignment horizontal="right" vertical="top" wrapText="1"/>
    </xf>
    <xf numFmtId="4" fontId="4" fillId="5" borderId="0" xfId="0" applyNumberFormat="1" applyFont="1" applyFill="1" applyBorder="1" applyAlignment="1">
      <alignment horizontal="center" vertical="center"/>
    </xf>
    <xf numFmtId="4" fontId="4" fillId="5" borderId="0" xfId="0" applyNumberFormat="1" applyFont="1" applyFill="1" applyAlignment="1">
      <alignment horizontal="center" vertical="center"/>
    </xf>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164" fontId="4" fillId="0" borderId="0" xfId="0" applyNumberFormat="1" applyFont="1" applyFill="1"/>
    <xf numFmtId="164" fontId="7" fillId="3" borderId="1" xfId="0" applyNumberFormat="1" applyFont="1" applyFill="1" applyBorder="1" applyAlignment="1">
      <alignment vertical="top" wrapText="1"/>
    </xf>
    <xf numFmtId="164" fontId="7" fillId="3" borderId="0" xfId="0" applyNumberFormat="1" applyFont="1" applyFill="1" applyBorder="1" applyAlignment="1">
      <alignment vertical="center"/>
    </xf>
    <xf numFmtId="164" fontId="7" fillId="0" borderId="0" xfId="0" applyNumberFormat="1" applyFont="1" applyBorder="1"/>
    <xf numFmtId="0" fontId="4" fillId="0" borderId="12" xfId="0" applyFont="1" applyBorder="1" applyAlignment="1">
      <alignment horizontal="center" vertical="top" wrapText="1"/>
    </xf>
    <xf numFmtId="0" fontId="4" fillId="0" borderId="12" xfId="0"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xf>
    <xf numFmtId="0" fontId="4" fillId="5" borderId="7" xfId="0" applyFont="1" applyFill="1" applyBorder="1" applyAlignment="1">
      <alignment horizontal="left" vertical="top"/>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0" fontId="7" fillId="4" borderId="11" xfId="0" applyFont="1" applyFill="1" applyBorder="1" applyAlignment="1">
      <alignment horizontal="center" vertical="top"/>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4" fillId="5" borderId="7" xfId="0" applyNumberFormat="1" applyFont="1" applyFill="1" applyBorder="1" applyAlignment="1">
      <alignment horizontal="center" vertical="top"/>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14" fontId="8" fillId="0" borderId="7" xfId="0" applyNumberFormat="1" applyFont="1" applyBorder="1" applyAlignment="1">
      <alignment horizontal="center" vertical="top"/>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5" borderId="8"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4" borderId="11" xfId="0" applyFont="1" applyFill="1" applyBorder="1" applyAlignment="1">
      <alignment horizontal="center" vertical="top" wrapText="1"/>
    </xf>
    <xf numFmtId="14" fontId="8" fillId="5" borderId="7" xfId="0" applyNumberFormat="1" applyFont="1" applyFill="1" applyBorder="1" applyAlignment="1">
      <alignment horizontal="center" vertical="top"/>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14" fontId="4" fillId="0" borderId="7" xfId="0" applyNumberFormat="1" applyFont="1" applyBorder="1" applyAlignment="1">
      <alignment horizontal="center" vertical="top"/>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14" fontId="8" fillId="0" borderId="6" xfId="0" applyNumberFormat="1" applyFont="1" applyFill="1" applyBorder="1" applyAlignment="1">
      <alignment horizontal="center" vertical="top"/>
    </xf>
    <xf numFmtId="14" fontId="8" fillId="0" borderId="8" xfId="0" applyNumberFormat="1" applyFont="1" applyFill="1" applyBorder="1" applyAlignment="1">
      <alignment horizontal="center" vertical="top"/>
    </xf>
    <xf numFmtId="0" fontId="8" fillId="0" borderId="6" xfId="0" applyFont="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4" fillId="5" borderId="8" xfId="0" applyFont="1" applyFill="1" applyBorder="1" applyAlignment="1">
      <alignment horizontal="center" vertical="top"/>
    </xf>
    <xf numFmtId="0" fontId="4" fillId="5" borderId="7" xfId="0" applyFont="1" applyFill="1" applyBorder="1" applyAlignment="1">
      <alignment horizontal="center" vertical="top"/>
    </xf>
    <xf numFmtId="0" fontId="4" fillId="0" borderId="11"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70"/>
  <sheetViews>
    <sheetView tabSelected="1" view="pageBreakPreview" topLeftCell="A237" zoomScale="70" zoomScaleNormal="70" zoomScaleSheetLayoutView="70" workbookViewId="0">
      <selection activeCell="B7" sqref="B7:I7"/>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2" customWidth="1"/>
    <col min="9" max="9" width="77.5703125" style="1" customWidth="1"/>
    <col min="10" max="10" width="19.42578125" style="31" customWidth="1"/>
    <col min="11" max="11" width="16.140625" style="32" customWidth="1"/>
    <col min="12" max="12" width="12.7109375" style="1" customWidth="1"/>
    <col min="13" max="16384" width="9.140625" style="1"/>
  </cols>
  <sheetData>
    <row r="1" spans="2:11" ht="15.75" customHeight="1">
      <c r="H1" s="240" t="s">
        <v>104</v>
      </c>
      <c r="I1" s="240"/>
    </row>
    <row r="2" spans="2:11" ht="15.75" customHeight="1">
      <c r="H2" s="240" t="s">
        <v>103</v>
      </c>
      <c r="I2" s="240"/>
    </row>
    <row r="3" spans="2:11" ht="15.75" customHeight="1">
      <c r="H3" s="240" t="s">
        <v>101</v>
      </c>
      <c r="I3" s="240"/>
    </row>
    <row r="4" spans="2:11" ht="15.75" customHeight="1">
      <c r="H4" s="240" t="s">
        <v>102</v>
      </c>
      <c r="I4" s="240"/>
    </row>
    <row r="5" spans="2:11" ht="15.75" customHeight="1">
      <c r="B5" s="2"/>
      <c r="C5" s="2"/>
      <c r="D5" s="2"/>
      <c r="E5" s="2"/>
      <c r="G5" s="2"/>
      <c r="H5" s="240" t="s">
        <v>176</v>
      </c>
      <c r="I5" s="240"/>
    </row>
    <row r="6" spans="2:11">
      <c r="B6" s="2"/>
      <c r="C6" s="2"/>
      <c r="D6" s="2"/>
      <c r="E6" s="2"/>
      <c r="F6" s="2"/>
      <c r="G6" s="2"/>
      <c r="H6" s="53"/>
      <c r="I6" s="2"/>
    </row>
    <row r="7" spans="2:11" ht="73.5" customHeight="1">
      <c r="B7" s="202" t="s">
        <v>150</v>
      </c>
      <c r="C7" s="203"/>
      <c r="D7" s="203"/>
      <c r="E7" s="203"/>
      <c r="F7" s="203"/>
      <c r="G7" s="203"/>
      <c r="H7" s="203"/>
      <c r="I7" s="203"/>
    </row>
    <row r="8" spans="2:11" ht="16.5" thickBot="1">
      <c r="H8" s="52"/>
    </row>
    <row r="9" spans="2:11" ht="75" customHeight="1">
      <c r="B9" s="210" t="s">
        <v>2</v>
      </c>
      <c r="C9" s="211" t="s">
        <v>14</v>
      </c>
      <c r="D9" s="210" t="s">
        <v>3</v>
      </c>
      <c r="E9" s="210" t="s">
        <v>0</v>
      </c>
      <c r="F9" s="210"/>
      <c r="G9" s="210" t="s">
        <v>4</v>
      </c>
      <c r="H9" s="213" t="s">
        <v>151</v>
      </c>
      <c r="I9" s="210" t="s">
        <v>1</v>
      </c>
    </row>
    <row r="10" spans="2:11" s="5" customFormat="1" ht="45" customHeight="1">
      <c r="B10" s="210"/>
      <c r="C10" s="212"/>
      <c r="D10" s="210"/>
      <c r="E10" s="3" t="s">
        <v>5</v>
      </c>
      <c r="F10" s="4" t="s">
        <v>6</v>
      </c>
      <c r="G10" s="126"/>
      <c r="H10" s="214"/>
      <c r="I10" s="126"/>
      <c r="J10" s="33"/>
      <c r="K10" s="34"/>
    </row>
    <row r="11" spans="2:11" s="5" customFormat="1">
      <c r="B11" s="204"/>
      <c r="C11" s="126" t="s">
        <v>130</v>
      </c>
      <c r="D11" s="136" t="s">
        <v>81</v>
      </c>
      <c r="E11" s="126" t="s">
        <v>152</v>
      </c>
      <c r="F11" s="148">
        <v>45657</v>
      </c>
      <c r="G11" s="4" t="s">
        <v>7</v>
      </c>
      <c r="H11" s="54">
        <f>H12+H13+H14</f>
        <v>525487.951</v>
      </c>
      <c r="I11" s="207"/>
      <c r="J11" s="33">
        <v>525488</v>
      </c>
      <c r="K11" s="34">
        <f>J11-H11</f>
        <v>4.8999999999068677E-2</v>
      </c>
    </row>
    <row r="12" spans="2:11">
      <c r="B12" s="205"/>
      <c r="C12" s="127"/>
      <c r="D12" s="137"/>
      <c r="E12" s="127"/>
      <c r="F12" s="149"/>
      <c r="G12" s="6" t="s">
        <v>8</v>
      </c>
      <c r="H12" s="54">
        <f>H17+H168+H208+H193</f>
        <v>32804.5</v>
      </c>
      <c r="I12" s="208"/>
      <c r="J12" s="104">
        <v>32804.5</v>
      </c>
      <c r="K12" s="91">
        <f>J12-H12</f>
        <v>0</v>
      </c>
    </row>
    <row r="13" spans="2:11">
      <c r="B13" s="205"/>
      <c r="C13" s="127"/>
      <c r="D13" s="137"/>
      <c r="E13" s="127"/>
      <c r="F13" s="149"/>
      <c r="G13" s="6" t="s">
        <v>9</v>
      </c>
      <c r="H13" s="54">
        <f>H18+H169+H209+H194</f>
        <v>279542.19999999995</v>
      </c>
      <c r="I13" s="208"/>
      <c r="J13" s="104">
        <v>279542.2</v>
      </c>
      <c r="K13" s="91">
        <f>J13-H13</f>
        <v>0</v>
      </c>
    </row>
    <row r="14" spans="2:11">
      <c r="B14" s="205"/>
      <c r="C14" s="127"/>
      <c r="D14" s="137"/>
      <c r="E14" s="127"/>
      <c r="F14" s="149"/>
      <c r="G14" s="6" t="s">
        <v>10</v>
      </c>
      <c r="H14" s="54">
        <f>H19+H170+H210+H195</f>
        <v>213141.25100000002</v>
      </c>
      <c r="I14" s="208"/>
      <c r="J14" s="104">
        <v>213141.3</v>
      </c>
      <c r="K14" s="91">
        <f>J14-H14</f>
        <v>4.8999999969964847E-2</v>
      </c>
    </row>
    <row r="15" spans="2:11" ht="31.5">
      <c r="B15" s="206"/>
      <c r="C15" s="128"/>
      <c r="D15" s="138"/>
      <c r="E15" s="128"/>
      <c r="F15" s="154"/>
      <c r="G15" s="6" t="s">
        <v>11</v>
      </c>
      <c r="H15" s="54">
        <v>0</v>
      </c>
      <c r="I15" s="209"/>
    </row>
    <row r="16" spans="2:11" s="8" customFormat="1" ht="21.75" customHeight="1">
      <c r="B16" s="215" t="s">
        <v>49</v>
      </c>
      <c r="C16" s="218" t="s">
        <v>131</v>
      </c>
      <c r="D16" s="221" t="s">
        <v>81</v>
      </c>
      <c r="E16" s="126" t="s">
        <v>152</v>
      </c>
      <c r="F16" s="148">
        <v>45657</v>
      </c>
      <c r="G16" s="7" t="s">
        <v>7</v>
      </c>
      <c r="H16" s="55">
        <f>H17+H18+H19</f>
        <v>467029.05099999998</v>
      </c>
      <c r="I16" s="246"/>
      <c r="J16" s="35">
        <f>J17+J18+J19</f>
        <v>448082.39999999997</v>
      </c>
      <c r="K16" s="23">
        <f>J16-H16</f>
        <v>-18946.651000000013</v>
      </c>
    </row>
    <row r="17" spans="2:11" s="10" customFormat="1" ht="24" customHeight="1">
      <c r="B17" s="216"/>
      <c r="C17" s="219"/>
      <c r="D17" s="222"/>
      <c r="E17" s="127"/>
      <c r="F17" s="149"/>
      <c r="G17" s="9" t="s">
        <v>8</v>
      </c>
      <c r="H17" s="55">
        <f>H22+H53+H113+H133+H153+H158+H163</f>
        <v>24068.5</v>
      </c>
      <c r="I17" s="247"/>
      <c r="J17" s="36">
        <v>24068.5</v>
      </c>
      <c r="K17" s="22">
        <f>J17-H17</f>
        <v>0</v>
      </c>
    </row>
    <row r="18" spans="2:11" s="10" customFormat="1" ht="27.75" customHeight="1">
      <c r="B18" s="216"/>
      <c r="C18" s="219"/>
      <c r="D18" s="222"/>
      <c r="E18" s="127"/>
      <c r="F18" s="149"/>
      <c r="G18" s="9" t="s">
        <v>9</v>
      </c>
      <c r="H18" s="55">
        <f>H23+H54+H114+H134+H154+H159+H164</f>
        <v>255061.3</v>
      </c>
      <c r="I18" s="247"/>
      <c r="J18" s="36">
        <v>241423.6</v>
      </c>
      <c r="K18" s="22">
        <f>J18-H18</f>
        <v>-13637.699999999983</v>
      </c>
    </row>
    <row r="19" spans="2:11" s="10" customFormat="1" ht="20.25" customHeight="1">
      <c r="B19" s="216"/>
      <c r="C19" s="219"/>
      <c r="D19" s="222"/>
      <c r="E19" s="127"/>
      <c r="F19" s="149"/>
      <c r="G19" s="9" t="s">
        <v>10</v>
      </c>
      <c r="H19" s="55">
        <f>H24+H55+H115+H135+H155+H160+H165+H150</f>
        <v>187899.25100000002</v>
      </c>
      <c r="I19" s="247"/>
      <c r="J19" s="36">
        <v>182590.3</v>
      </c>
      <c r="K19" s="22">
        <f>J19-H19</f>
        <v>-5308.95100000003</v>
      </c>
    </row>
    <row r="20" spans="2:11" s="10" customFormat="1" ht="31.5">
      <c r="B20" s="217"/>
      <c r="C20" s="220"/>
      <c r="D20" s="223"/>
      <c r="E20" s="128"/>
      <c r="F20" s="154"/>
      <c r="G20" s="9" t="s">
        <v>11</v>
      </c>
      <c r="H20" s="55" t="s">
        <v>72</v>
      </c>
      <c r="I20" s="248"/>
      <c r="J20" s="36"/>
      <c r="K20" s="22"/>
    </row>
    <row r="21" spans="2:11" s="14" customFormat="1" ht="29.25" customHeight="1">
      <c r="B21" s="199" t="s">
        <v>12</v>
      </c>
      <c r="C21" s="179" t="s">
        <v>13</v>
      </c>
      <c r="D21" s="173"/>
      <c r="E21" s="126" t="s">
        <v>152</v>
      </c>
      <c r="F21" s="148">
        <v>45657</v>
      </c>
      <c r="G21" s="16" t="s">
        <v>7</v>
      </c>
      <c r="H21" s="56">
        <f>H22+H23+H24+H25</f>
        <v>231100.05100000004</v>
      </c>
      <c r="I21" s="155"/>
      <c r="J21" s="63">
        <f>J23+J24</f>
        <v>231100.1</v>
      </c>
      <c r="K21" s="37">
        <f>H21-J21</f>
        <v>-4.8999999969964847E-2</v>
      </c>
    </row>
    <row r="22" spans="2:11" s="15" customFormat="1" ht="29.25" customHeight="1">
      <c r="B22" s="200"/>
      <c r="C22" s="180"/>
      <c r="D22" s="174"/>
      <c r="E22" s="127"/>
      <c r="F22" s="149"/>
      <c r="G22" s="17" t="s">
        <v>8</v>
      </c>
      <c r="H22" s="56">
        <v>0</v>
      </c>
      <c r="I22" s="156"/>
      <c r="J22" s="38"/>
      <c r="K22" s="39"/>
    </row>
    <row r="23" spans="2:11" s="15" customFormat="1" ht="29.25" customHeight="1">
      <c r="B23" s="200"/>
      <c r="C23" s="180"/>
      <c r="D23" s="174"/>
      <c r="E23" s="127"/>
      <c r="F23" s="149"/>
      <c r="G23" s="17" t="s">
        <v>9</v>
      </c>
      <c r="H23" s="56">
        <f>H27+H30+H33+H36+H39+H42+H46+H50</f>
        <v>106770.1</v>
      </c>
      <c r="I23" s="156"/>
      <c r="J23" s="38">
        <v>106770.1</v>
      </c>
      <c r="K23" s="39">
        <f>H23-J23</f>
        <v>0</v>
      </c>
    </row>
    <row r="24" spans="2:11" s="15" customFormat="1" ht="29.25" customHeight="1">
      <c r="B24" s="200"/>
      <c r="C24" s="180"/>
      <c r="D24" s="174"/>
      <c r="E24" s="127"/>
      <c r="F24" s="149"/>
      <c r="G24" s="17" t="s">
        <v>10</v>
      </c>
      <c r="H24" s="56">
        <f>H28+H31+H34+H37+H40+H43+H47</f>
        <v>124329.95100000002</v>
      </c>
      <c r="I24" s="156"/>
      <c r="J24" s="38">
        <v>124330</v>
      </c>
      <c r="K24" s="40">
        <f>H24-J24</f>
        <v>-4.8999999984516762E-2</v>
      </c>
    </row>
    <row r="25" spans="2:11" s="15" customFormat="1" ht="29.25" customHeight="1">
      <c r="B25" s="201"/>
      <c r="C25" s="181"/>
      <c r="D25" s="175"/>
      <c r="E25" s="128"/>
      <c r="F25" s="154"/>
      <c r="G25" s="17" t="s">
        <v>11</v>
      </c>
      <c r="H25" s="56">
        <v>0</v>
      </c>
      <c r="I25" s="157"/>
      <c r="J25" s="38"/>
      <c r="K25" s="39"/>
    </row>
    <row r="26" spans="2:11" s="5" customFormat="1" ht="29.25" customHeight="1">
      <c r="B26" s="129" t="s">
        <v>16</v>
      </c>
      <c r="C26" s="126" t="s">
        <v>15</v>
      </c>
      <c r="D26" s="126"/>
      <c r="E26" s="126"/>
      <c r="F26" s="148"/>
      <c r="G26" s="24" t="s">
        <v>7</v>
      </c>
      <c r="H26" s="64">
        <f>H27+H28</f>
        <v>173679.90000000002</v>
      </c>
      <c r="I26" s="126" t="s">
        <v>64</v>
      </c>
      <c r="J26" s="33"/>
      <c r="K26" s="34"/>
    </row>
    <row r="27" spans="2:11" ht="29.25" customHeight="1">
      <c r="B27" s="130"/>
      <c r="C27" s="127"/>
      <c r="D27" s="127"/>
      <c r="E27" s="127"/>
      <c r="F27" s="149"/>
      <c r="G27" s="6" t="s">
        <v>9</v>
      </c>
      <c r="H27" s="65">
        <v>104245.8</v>
      </c>
      <c r="I27" s="127"/>
    </row>
    <row r="28" spans="2:11" ht="29.25" customHeight="1">
      <c r="B28" s="130"/>
      <c r="C28" s="127"/>
      <c r="D28" s="127"/>
      <c r="E28" s="127"/>
      <c r="F28" s="149"/>
      <c r="G28" s="6" t="s">
        <v>10</v>
      </c>
      <c r="H28" s="65">
        <v>69434.100000000006</v>
      </c>
      <c r="I28" s="128"/>
    </row>
    <row r="29" spans="2:11" s="5" customFormat="1" ht="29.25" customHeight="1">
      <c r="B29" s="129" t="s">
        <v>17</v>
      </c>
      <c r="C29" s="245" t="s">
        <v>18</v>
      </c>
      <c r="D29" s="126"/>
      <c r="E29" s="126"/>
      <c r="F29" s="148"/>
      <c r="G29" s="24" t="s">
        <v>7</v>
      </c>
      <c r="H29" s="64">
        <f>H30+H31</f>
        <v>936.8</v>
      </c>
      <c r="I29" s="160" t="s">
        <v>166</v>
      </c>
      <c r="J29" s="33"/>
      <c r="K29" s="34"/>
    </row>
    <row r="30" spans="2:11" ht="29.25" customHeight="1">
      <c r="B30" s="130"/>
      <c r="C30" s="142"/>
      <c r="D30" s="127"/>
      <c r="E30" s="127"/>
      <c r="F30" s="149"/>
      <c r="G30" s="6" t="s">
        <v>9</v>
      </c>
      <c r="H30" s="65">
        <v>936.8</v>
      </c>
      <c r="I30" s="161"/>
    </row>
    <row r="31" spans="2:11" ht="60.75" customHeight="1">
      <c r="B31" s="130"/>
      <c r="C31" s="142"/>
      <c r="D31" s="127"/>
      <c r="E31" s="127"/>
      <c r="F31" s="149"/>
      <c r="G31" s="6" t="s">
        <v>10</v>
      </c>
      <c r="H31" s="65">
        <f>136-136</f>
        <v>0</v>
      </c>
      <c r="I31" s="162"/>
    </row>
    <row r="32" spans="2:11" s="19" customFormat="1" ht="45.75" customHeight="1">
      <c r="B32" s="134" t="s">
        <v>19</v>
      </c>
      <c r="C32" s="136" t="s">
        <v>20</v>
      </c>
      <c r="D32" s="136"/>
      <c r="E32" s="136"/>
      <c r="F32" s="158"/>
      <c r="G32" s="18" t="s">
        <v>7</v>
      </c>
      <c r="H32" s="57">
        <f>H33+H34</f>
        <v>488.3</v>
      </c>
      <c r="I32" s="187" t="s">
        <v>138</v>
      </c>
      <c r="J32" s="41"/>
      <c r="K32" s="42"/>
    </row>
    <row r="33" spans="2:11" s="21" customFormat="1" ht="39" customHeight="1">
      <c r="B33" s="135"/>
      <c r="C33" s="137"/>
      <c r="D33" s="137"/>
      <c r="E33" s="137"/>
      <c r="F33" s="159"/>
      <c r="G33" s="20" t="s">
        <v>9</v>
      </c>
      <c r="H33" s="58">
        <v>0</v>
      </c>
      <c r="I33" s="188"/>
      <c r="J33" s="43"/>
      <c r="K33" s="44"/>
    </row>
    <row r="34" spans="2:11" s="21" customFormat="1" ht="29.25" customHeight="1">
      <c r="B34" s="135"/>
      <c r="C34" s="137"/>
      <c r="D34" s="137"/>
      <c r="E34" s="137"/>
      <c r="F34" s="159"/>
      <c r="G34" s="20" t="s">
        <v>10</v>
      </c>
      <c r="H34" s="58">
        <v>488.3</v>
      </c>
      <c r="I34" s="189"/>
      <c r="J34" s="43"/>
      <c r="K34" s="44"/>
    </row>
    <row r="35" spans="2:11" s="5" customFormat="1" ht="29.25" customHeight="1">
      <c r="B35" s="129" t="s">
        <v>21</v>
      </c>
      <c r="C35" s="126" t="s">
        <v>22</v>
      </c>
      <c r="D35" s="126"/>
      <c r="E35" s="126"/>
      <c r="F35" s="148"/>
      <c r="G35" s="24" t="s">
        <v>7</v>
      </c>
      <c r="H35" s="64">
        <f>H36+H37</f>
        <v>25.2</v>
      </c>
      <c r="I35" s="126" t="s">
        <v>159</v>
      </c>
      <c r="J35" s="33"/>
      <c r="K35" s="34"/>
    </row>
    <row r="36" spans="2:11" ht="29.25" customHeight="1">
      <c r="B36" s="130"/>
      <c r="C36" s="127"/>
      <c r="D36" s="127"/>
      <c r="E36" s="127"/>
      <c r="F36" s="149"/>
      <c r="G36" s="6" t="s">
        <v>9</v>
      </c>
      <c r="H36" s="65">
        <v>25.2</v>
      </c>
      <c r="I36" s="127"/>
    </row>
    <row r="37" spans="2:11" ht="29.25" customHeight="1">
      <c r="B37" s="130"/>
      <c r="C37" s="127"/>
      <c r="D37" s="127"/>
      <c r="E37" s="127"/>
      <c r="F37" s="149"/>
      <c r="G37" s="6" t="s">
        <v>10</v>
      </c>
      <c r="H37" s="65">
        <v>0</v>
      </c>
      <c r="I37" s="128"/>
    </row>
    <row r="38" spans="2:11" s="5" customFormat="1" ht="29.25" customHeight="1">
      <c r="B38" s="129" t="s">
        <v>23</v>
      </c>
      <c r="C38" s="126" t="s">
        <v>140</v>
      </c>
      <c r="D38" s="126"/>
      <c r="E38" s="126"/>
      <c r="F38" s="148"/>
      <c r="G38" s="24" t="s">
        <v>7</v>
      </c>
      <c r="H38" s="64">
        <f>H39+H40</f>
        <v>60.5</v>
      </c>
      <c r="I38" s="126" t="s">
        <v>24</v>
      </c>
      <c r="J38" s="33"/>
      <c r="K38" s="34"/>
    </row>
    <row r="39" spans="2:11" ht="29.25" customHeight="1">
      <c r="B39" s="130"/>
      <c r="C39" s="127"/>
      <c r="D39" s="127"/>
      <c r="E39" s="127"/>
      <c r="F39" s="149"/>
      <c r="G39" s="6" t="s">
        <v>9</v>
      </c>
      <c r="H39" s="65">
        <v>0</v>
      </c>
      <c r="I39" s="127"/>
    </row>
    <row r="40" spans="2:11" ht="30" customHeight="1">
      <c r="B40" s="130"/>
      <c r="C40" s="127"/>
      <c r="D40" s="127"/>
      <c r="E40" s="127"/>
      <c r="F40" s="149"/>
      <c r="G40" s="6" t="s">
        <v>10</v>
      </c>
      <c r="H40" s="65">
        <v>60.5</v>
      </c>
      <c r="I40" s="128"/>
    </row>
    <row r="41" spans="2:11" s="19" customFormat="1" ht="29.25" customHeight="1">
      <c r="B41" s="134" t="s">
        <v>25</v>
      </c>
      <c r="C41" s="136" t="s">
        <v>26</v>
      </c>
      <c r="D41" s="136"/>
      <c r="E41" s="136"/>
      <c r="F41" s="158"/>
      <c r="G41" s="18" t="s">
        <v>7</v>
      </c>
      <c r="H41" s="57">
        <f>H42+H43</f>
        <v>55808.251000000004</v>
      </c>
      <c r="I41" s="136" t="s">
        <v>139</v>
      </c>
      <c r="J41" s="41"/>
      <c r="K41" s="42"/>
    </row>
    <row r="42" spans="2:11" s="21" customFormat="1" ht="29.25" customHeight="1">
      <c r="B42" s="135"/>
      <c r="C42" s="137"/>
      <c r="D42" s="137"/>
      <c r="E42" s="137"/>
      <c r="F42" s="159"/>
      <c r="G42" s="20" t="s">
        <v>9</v>
      </c>
      <c r="H42" s="58">
        <v>1462.3</v>
      </c>
      <c r="I42" s="137"/>
      <c r="J42" s="43"/>
      <c r="K42" s="44"/>
    </row>
    <row r="43" spans="2:11" s="21" customFormat="1" ht="29.25" customHeight="1">
      <c r="B43" s="135"/>
      <c r="C43" s="137"/>
      <c r="D43" s="137"/>
      <c r="E43" s="137"/>
      <c r="F43" s="159"/>
      <c r="G43" s="20" t="s">
        <v>10</v>
      </c>
      <c r="H43" s="58">
        <v>54345.951000000001</v>
      </c>
      <c r="I43" s="138"/>
      <c r="J43" s="43"/>
      <c r="K43" s="44"/>
    </row>
    <row r="44" spans="2:11" s="19" customFormat="1" ht="29.45" customHeight="1">
      <c r="B44" s="134" t="s">
        <v>113</v>
      </c>
      <c r="C44" s="136" t="s">
        <v>167</v>
      </c>
      <c r="D44" s="136"/>
      <c r="E44" s="136"/>
      <c r="F44" s="158"/>
      <c r="G44" s="18" t="s">
        <v>7</v>
      </c>
      <c r="H44" s="105">
        <f>H46+H47+H45</f>
        <v>101.1</v>
      </c>
      <c r="I44" s="160" t="s">
        <v>168</v>
      </c>
      <c r="J44" s="41"/>
      <c r="K44" s="42"/>
    </row>
    <row r="45" spans="2:11" s="19" customFormat="1" ht="29.45" customHeight="1">
      <c r="B45" s="135"/>
      <c r="C45" s="137"/>
      <c r="D45" s="137"/>
      <c r="E45" s="137"/>
      <c r="F45" s="159"/>
      <c r="G45" s="20" t="s">
        <v>8</v>
      </c>
      <c r="H45" s="105">
        <v>0</v>
      </c>
      <c r="I45" s="161"/>
      <c r="J45" s="41"/>
      <c r="K45" s="42"/>
    </row>
    <row r="46" spans="2:11" s="21" customFormat="1" ht="29.45" customHeight="1">
      <c r="B46" s="135"/>
      <c r="C46" s="137"/>
      <c r="D46" s="137"/>
      <c r="E46" s="137"/>
      <c r="F46" s="159"/>
      <c r="G46" s="20" t="s">
        <v>9</v>
      </c>
      <c r="H46" s="106">
        <v>100</v>
      </c>
      <c r="I46" s="161"/>
      <c r="J46" s="43"/>
      <c r="K46" s="44"/>
    </row>
    <row r="47" spans="2:11" s="21" customFormat="1" ht="27.75" customHeight="1">
      <c r="B47" s="135"/>
      <c r="C47" s="137"/>
      <c r="D47" s="137"/>
      <c r="E47" s="137"/>
      <c r="F47" s="159"/>
      <c r="G47" s="20" t="s">
        <v>10</v>
      </c>
      <c r="H47" s="106">
        <v>1.1000000000000001</v>
      </c>
      <c r="I47" s="162"/>
      <c r="J47" s="43"/>
      <c r="K47" s="44"/>
    </row>
    <row r="48" spans="2:11" s="19" customFormat="1" ht="19.899999999999999" hidden="1" customHeight="1">
      <c r="B48" s="134" t="s">
        <v>116</v>
      </c>
      <c r="C48" s="136" t="s">
        <v>117</v>
      </c>
      <c r="D48" s="136"/>
      <c r="E48" s="136"/>
      <c r="F48" s="158"/>
      <c r="G48" s="18" t="s">
        <v>7</v>
      </c>
      <c r="H48" s="57">
        <f>H50+H51+H49</f>
        <v>0</v>
      </c>
      <c r="I48" s="196" t="s">
        <v>118</v>
      </c>
      <c r="J48" s="41"/>
      <c r="K48" s="42"/>
    </row>
    <row r="49" spans="2:13" s="19" customFormat="1" ht="19.899999999999999" hidden="1" customHeight="1">
      <c r="B49" s="135"/>
      <c r="C49" s="137"/>
      <c r="D49" s="137"/>
      <c r="E49" s="137"/>
      <c r="F49" s="159"/>
      <c r="G49" s="20" t="s">
        <v>8</v>
      </c>
      <c r="H49" s="57">
        <v>0</v>
      </c>
      <c r="I49" s="197"/>
      <c r="J49" s="41"/>
      <c r="K49" s="42"/>
    </row>
    <row r="50" spans="2:13" s="21" customFormat="1" ht="19.899999999999999" hidden="1" customHeight="1">
      <c r="B50" s="135"/>
      <c r="C50" s="137"/>
      <c r="D50" s="137"/>
      <c r="E50" s="137"/>
      <c r="F50" s="159"/>
      <c r="G50" s="20" t="s">
        <v>9</v>
      </c>
      <c r="H50" s="58">
        <v>0</v>
      </c>
      <c r="I50" s="197"/>
      <c r="J50" s="43"/>
      <c r="K50" s="44"/>
    </row>
    <row r="51" spans="2:13" s="21" customFormat="1" ht="19.899999999999999" hidden="1" customHeight="1">
      <c r="B51" s="135"/>
      <c r="C51" s="137"/>
      <c r="D51" s="137"/>
      <c r="E51" s="137"/>
      <c r="F51" s="159"/>
      <c r="G51" s="20" t="s">
        <v>10</v>
      </c>
      <c r="H51" s="58"/>
      <c r="I51" s="198"/>
      <c r="J51" s="43"/>
      <c r="K51" s="44"/>
    </row>
    <row r="52" spans="2:13" s="14" customFormat="1" ht="30" customHeight="1">
      <c r="B52" s="199" t="s">
        <v>40</v>
      </c>
      <c r="C52" s="179" t="s">
        <v>66</v>
      </c>
      <c r="D52" s="173"/>
      <c r="E52" s="126" t="s">
        <v>152</v>
      </c>
      <c r="F52" s="148">
        <v>45657</v>
      </c>
      <c r="G52" s="16" t="s">
        <v>7</v>
      </c>
      <c r="H52" s="56">
        <f>H53+H54+H55+H56</f>
        <v>203136.99999999997</v>
      </c>
      <c r="I52" s="155"/>
      <c r="J52" s="63">
        <f>J54+J55+J53</f>
        <v>203137</v>
      </c>
      <c r="K52" s="37">
        <f>J52-H52</f>
        <v>0</v>
      </c>
      <c r="L52" s="107"/>
      <c r="M52" s="66"/>
    </row>
    <row r="53" spans="2:13" s="15" customFormat="1">
      <c r="B53" s="200"/>
      <c r="C53" s="180"/>
      <c r="D53" s="174"/>
      <c r="E53" s="127"/>
      <c r="F53" s="149"/>
      <c r="G53" s="17" t="s">
        <v>8</v>
      </c>
      <c r="H53" s="56">
        <f>H79+H83+H87+H99+H104+H109</f>
        <v>24068.5</v>
      </c>
      <c r="I53" s="156"/>
      <c r="J53" s="38">
        <v>24068.5</v>
      </c>
      <c r="K53" s="37">
        <f>J53-H53</f>
        <v>0</v>
      </c>
      <c r="L53" s="108"/>
      <c r="M53" s="66"/>
    </row>
    <row r="54" spans="2:13" s="15" customFormat="1">
      <c r="B54" s="200"/>
      <c r="C54" s="180"/>
      <c r="D54" s="174"/>
      <c r="E54" s="127"/>
      <c r="F54" s="149"/>
      <c r="G54" s="17" t="s">
        <v>9</v>
      </c>
      <c r="H54" s="56">
        <f>H58+H61+H64+H67+H70+H73+H76+H80+H84+H88+H92+H96+H100+H105+H110</f>
        <v>142054.19999999998</v>
      </c>
      <c r="I54" s="156"/>
      <c r="J54" s="38">
        <v>142054.20000000001</v>
      </c>
      <c r="K54" s="39">
        <f>J54-H54</f>
        <v>0</v>
      </c>
      <c r="L54" s="108"/>
      <c r="M54" s="66"/>
    </row>
    <row r="55" spans="2:13" s="15" customFormat="1">
      <c r="B55" s="200"/>
      <c r="C55" s="180"/>
      <c r="D55" s="174"/>
      <c r="E55" s="127"/>
      <c r="F55" s="149"/>
      <c r="G55" s="17" t="s">
        <v>10</v>
      </c>
      <c r="H55" s="56">
        <f>H59+H62+H65+H68+H71+H74+H77+H85+H89+H93+H101+H106+H111</f>
        <v>37014.299999999996</v>
      </c>
      <c r="I55" s="156"/>
      <c r="J55" s="38">
        <v>37014.300000000003</v>
      </c>
      <c r="K55" s="39">
        <f>J55-H55</f>
        <v>0</v>
      </c>
      <c r="L55" s="108"/>
      <c r="M55" s="66"/>
    </row>
    <row r="56" spans="2:13" s="15" customFormat="1" ht="36.75" customHeight="1">
      <c r="B56" s="201"/>
      <c r="C56" s="181"/>
      <c r="D56" s="175"/>
      <c r="E56" s="128"/>
      <c r="F56" s="154"/>
      <c r="G56" s="17" t="s">
        <v>11</v>
      </c>
      <c r="H56" s="56">
        <v>0</v>
      </c>
      <c r="I56" s="157"/>
      <c r="J56" s="38"/>
      <c r="K56" s="39"/>
    </row>
    <row r="57" spans="2:13" s="5" customFormat="1" ht="30" customHeight="1">
      <c r="B57" s="129" t="s">
        <v>41</v>
      </c>
      <c r="C57" s="126" t="s">
        <v>15</v>
      </c>
      <c r="D57" s="126"/>
      <c r="E57" s="126"/>
      <c r="F57" s="148"/>
      <c r="G57" s="24" t="s">
        <v>7</v>
      </c>
      <c r="H57" s="64">
        <f>H58+H59</f>
        <v>135666.79999999999</v>
      </c>
      <c r="I57" s="126" t="s">
        <v>109</v>
      </c>
      <c r="J57" s="33"/>
      <c r="K57" s="34"/>
    </row>
    <row r="58" spans="2:13" ht="23.25" customHeight="1">
      <c r="B58" s="130"/>
      <c r="C58" s="127"/>
      <c r="D58" s="127"/>
      <c r="E58" s="127"/>
      <c r="F58" s="149"/>
      <c r="G58" s="6" t="s">
        <v>9</v>
      </c>
      <c r="H58" s="65">
        <f>120466.9+9843</f>
        <v>130309.9</v>
      </c>
      <c r="I58" s="127"/>
    </row>
    <row r="59" spans="2:13" ht="25.5" customHeight="1">
      <c r="B59" s="130"/>
      <c r="C59" s="127"/>
      <c r="D59" s="127"/>
      <c r="E59" s="127"/>
      <c r="F59" s="149"/>
      <c r="G59" s="6" t="s">
        <v>10</v>
      </c>
      <c r="H59" s="65">
        <v>5356.9</v>
      </c>
      <c r="I59" s="128"/>
    </row>
    <row r="60" spans="2:13" s="5" customFormat="1" ht="28.15" customHeight="1">
      <c r="B60" s="129" t="s">
        <v>42</v>
      </c>
      <c r="C60" s="245" t="s">
        <v>128</v>
      </c>
      <c r="D60" s="126"/>
      <c r="E60" s="126"/>
      <c r="F60" s="148"/>
      <c r="G60" s="24" t="s">
        <v>7</v>
      </c>
      <c r="H60" s="64">
        <f>H61+H62</f>
        <v>1801.3000000000002</v>
      </c>
      <c r="I60" s="126" t="s">
        <v>133</v>
      </c>
      <c r="J60" s="33"/>
      <c r="K60" s="34"/>
    </row>
    <row r="61" spans="2:13" ht="28.15" customHeight="1">
      <c r="B61" s="130"/>
      <c r="C61" s="142"/>
      <c r="D61" s="127"/>
      <c r="E61" s="127"/>
      <c r="F61" s="149"/>
      <c r="G61" s="6" t="s">
        <v>9</v>
      </c>
      <c r="H61" s="58">
        <f>1719-31.1</f>
        <v>1687.9</v>
      </c>
      <c r="I61" s="127"/>
    </row>
    <row r="62" spans="2:13" ht="28.15" customHeight="1">
      <c r="B62" s="130"/>
      <c r="C62" s="142"/>
      <c r="D62" s="127"/>
      <c r="E62" s="127"/>
      <c r="F62" s="149"/>
      <c r="G62" s="6" t="s">
        <v>10</v>
      </c>
      <c r="H62" s="65">
        <f>113.4</f>
        <v>113.4</v>
      </c>
      <c r="I62" s="128"/>
    </row>
    <row r="63" spans="2:13" s="19" customFormat="1" ht="34.9" customHeight="1">
      <c r="B63" s="134" t="s">
        <v>43</v>
      </c>
      <c r="C63" s="136" t="s">
        <v>20</v>
      </c>
      <c r="D63" s="136"/>
      <c r="E63" s="136"/>
      <c r="F63" s="158"/>
      <c r="G63" s="18" t="s">
        <v>7</v>
      </c>
      <c r="H63" s="57">
        <f>H64+H65</f>
        <v>1744.8000000000002</v>
      </c>
      <c r="I63" s="187" t="s">
        <v>134</v>
      </c>
      <c r="J63" s="41"/>
      <c r="K63" s="42"/>
    </row>
    <row r="64" spans="2:13" s="21" customFormat="1" ht="34.9" customHeight="1">
      <c r="B64" s="135"/>
      <c r="C64" s="137"/>
      <c r="D64" s="137"/>
      <c r="E64" s="137"/>
      <c r="F64" s="159"/>
      <c r="G64" s="20" t="s">
        <v>9</v>
      </c>
      <c r="H64" s="58">
        <v>0</v>
      </c>
      <c r="I64" s="188"/>
      <c r="J64" s="43"/>
      <c r="K64" s="44"/>
    </row>
    <row r="65" spans="1:12" s="21" customFormat="1" ht="44.25" customHeight="1">
      <c r="B65" s="135"/>
      <c r="C65" s="137"/>
      <c r="D65" s="137"/>
      <c r="E65" s="137"/>
      <c r="F65" s="159"/>
      <c r="G65" s="20" t="s">
        <v>10</v>
      </c>
      <c r="H65" s="58">
        <f>1552.4+192.4</f>
        <v>1744.8000000000002</v>
      </c>
      <c r="I65" s="189"/>
      <c r="J65" s="43"/>
      <c r="K65" s="44"/>
    </row>
    <row r="66" spans="1:12" s="69" customFormat="1" ht="25.5" customHeight="1">
      <c r="A66" s="77"/>
      <c r="B66" s="241" t="s">
        <v>44</v>
      </c>
      <c r="C66" s="160" t="s">
        <v>48</v>
      </c>
      <c r="D66" s="160"/>
      <c r="E66" s="160"/>
      <c r="F66" s="243"/>
      <c r="G66" s="109" t="s">
        <v>7</v>
      </c>
      <c r="H66" s="105">
        <f>H67+H68</f>
        <v>101</v>
      </c>
      <c r="I66" s="160" t="s">
        <v>135</v>
      </c>
      <c r="J66" s="67"/>
      <c r="K66" s="68"/>
    </row>
    <row r="67" spans="1:12" s="71" customFormat="1" ht="24.75" customHeight="1">
      <c r="A67" s="78"/>
      <c r="B67" s="242"/>
      <c r="C67" s="161"/>
      <c r="D67" s="161"/>
      <c r="E67" s="161"/>
      <c r="F67" s="244"/>
      <c r="G67" s="110" t="s">
        <v>9</v>
      </c>
      <c r="H67" s="106">
        <v>101</v>
      </c>
      <c r="I67" s="161"/>
      <c r="J67" s="70"/>
      <c r="K67" s="40"/>
    </row>
    <row r="68" spans="1:12" s="71" customFormat="1" ht="29.25" customHeight="1">
      <c r="A68" s="78"/>
      <c r="B68" s="242"/>
      <c r="C68" s="161"/>
      <c r="D68" s="161"/>
      <c r="E68" s="161"/>
      <c r="F68" s="244"/>
      <c r="G68" s="110" t="s">
        <v>10</v>
      </c>
      <c r="H68" s="106">
        <v>0</v>
      </c>
      <c r="I68" s="162"/>
      <c r="J68" s="70"/>
      <c r="K68" s="40"/>
    </row>
    <row r="69" spans="1:12" s="19" customFormat="1" ht="22.15" customHeight="1">
      <c r="B69" s="134" t="s">
        <v>45</v>
      </c>
      <c r="C69" s="136" t="s">
        <v>47</v>
      </c>
      <c r="D69" s="136"/>
      <c r="E69" s="136"/>
      <c r="F69" s="158"/>
      <c r="G69" s="18" t="s">
        <v>7</v>
      </c>
      <c r="H69" s="57">
        <f>H70+H71</f>
        <v>0</v>
      </c>
      <c r="I69" s="136"/>
      <c r="J69" s="41"/>
      <c r="K69" s="42"/>
    </row>
    <row r="70" spans="1:12" s="21" customFormat="1" ht="22.15" customHeight="1">
      <c r="B70" s="135"/>
      <c r="C70" s="137"/>
      <c r="D70" s="137"/>
      <c r="E70" s="137"/>
      <c r="F70" s="159"/>
      <c r="G70" s="20" t="s">
        <v>9</v>
      </c>
      <c r="H70" s="58">
        <v>0</v>
      </c>
      <c r="I70" s="137"/>
      <c r="J70" s="43"/>
      <c r="K70" s="44"/>
    </row>
    <row r="71" spans="1:12" s="21" customFormat="1" ht="22.15" customHeight="1">
      <c r="B71" s="135"/>
      <c r="C71" s="137"/>
      <c r="D71" s="137"/>
      <c r="E71" s="137"/>
      <c r="F71" s="159"/>
      <c r="G71" s="20" t="s">
        <v>10</v>
      </c>
      <c r="H71" s="58">
        <v>0</v>
      </c>
      <c r="I71" s="138"/>
      <c r="J71" s="43"/>
      <c r="K71" s="44"/>
    </row>
    <row r="72" spans="1:12" s="5" customFormat="1" ht="36.75" customHeight="1">
      <c r="B72" s="134" t="s">
        <v>46</v>
      </c>
      <c r="C72" s="126" t="s">
        <v>26</v>
      </c>
      <c r="D72" s="126"/>
      <c r="E72" s="126"/>
      <c r="F72" s="148"/>
      <c r="G72" s="24" t="s">
        <v>7</v>
      </c>
      <c r="H72" s="64">
        <f>H73+H74</f>
        <v>30341.499999999996</v>
      </c>
      <c r="I72" s="126" t="s">
        <v>149</v>
      </c>
      <c r="J72" s="33"/>
      <c r="K72" s="34"/>
    </row>
    <row r="73" spans="1:12" ht="32.25" customHeight="1">
      <c r="B73" s="135"/>
      <c r="C73" s="127"/>
      <c r="D73" s="127"/>
      <c r="E73" s="127"/>
      <c r="F73" s="149"/>
      <c r="G73" s="6" t="s">
        <v>9</v>
      </c>
      <c r="H73" s="65">
        <f>734.2+17.1</f>
        <v>751.30000000000007</v>
      </c>
      <c r="I73" s="127"/>
    </row>
    <row r="74" spans="1:12" ht="28.9" customHeight="1">
      <c r="B74" s="135"/>
      <c r="C74" s="127"/>
      <c r="D74" s="127"/>
      <c r="E74" s="127"/>
      <c r="F74" s="149"/>
      <c r="G74" s="6" t="s">
        <v>10</v>
      </c>
      <c r="H74" s="58">
        <f>28002.1+1554.3+33.8</f>
        <v>29590.199999999997</v>
      </c>
      <c r="I74" s="128"/>
    </row>
    <row r="75" spans="1:12" s="5" customFormat="1" ht="21" hidden="1" customHeight="1">
      <c r="B75" s="129" t="s">
        <v>62</v>
      </c>
      <c r="C75" s="126" t="s">
        <v>63</v>
      </c>
      <c r="D75" s="126"/>
      <c r="E75" s="126"/>
      <c r="F75" s="148"/>
      <c r="G75" s="24" t="s">
        <v>7</v>
      </c>
      <c r="H75" s="64">
        <f>H76+H77</f>
        <v>0</v>
      </c>
      <c r="I75" s="136"/>
      <c r="J75" s="33"/>
      <c r="K75" s="34"/>
    </row>
    <row r="76" spans="1:12" ht="21" hidden="1" customHeight="1">
      <c r="B76" s="130"/>
      <c r="C76" s="127"/>
      <c r="D76" s="127"/>
      <c r="E76" s="127"/>
      <c r="F76" s="149"/>
      <c r="G76" s="6" t="s">
        <v>9</v>
      </c>
      <c r="H76" s="65">
        <v>0</v>
      </c>
      <c r="I76" s="137"/>
    </row>
    <row r="77" spans="1:12" ht="21" hidden="1" customHeight="1">
      <c r="B77" s="130"/>
      <c r="C77" s="127"/>
      <c r="D77" s="127"/>
      <c r="E77" s="127"/>
      <c r="F77" s="149"/>
      <c r="G77" s="6" t="s">
        <v>10</v>
      </c>
      <c r="H77" s="65">
        <v>0</v>
      </c>
      <c r="I77" s="138"/>
    </row>
    <row r="78" spans="1:12" s="5" customFormat="1" ht="26.25" customHeight="1">
      <c r="B78" s="129" t="s">
        <v>62</v>
      </c>
      <c r="C78" s="126" t="s">
        <v>165</v>
      </c>
      <c r="D78" s="126"/>
      <c r="E78" s="126"/>
      <c r="F78" s="148"/>
      <c r="G78" s="24" t="s">
        <v>7</v>
      </c>
      <c r="H78" s="64">
        <f>H80+H81+H79</f>
        <v>8515.1</v>
      </c>
      <c r="I78" s="131" t="s">
        <v>171</v>
      </c>
      <c r="J78" s="33"/>
      <c r="K78" s="34"/>
    </row>
    <row r="79" spans="1:12" s="5" customFormat="1" ht="30" customHeight="1">
      <c r="B79" s="130"/>
      <c r="C79" s="127"/>
      <c r="D79" s="127"/>
      <c r="E79" s="127"/>
      <c r="F79" s="149"/>
      <c r="G79" s="20" t="s">
        <v>8</v>
      </c>
      <c r="H79" s="64">
        <v>8515.1</v>
      </c>
      <c r="I79" s="132"/>
      <c r="J79" s="111">
        <v>8515.1</v>
      </c>
      <c r="K79" s="112">
        <f>H79-J79</f>
        <v>0</v>
      </c>
      <c r="L79" s="79"/>
    </row>
    <row r="80" spans="1:12" ht="26.25" customHeight="1">
      <c r="B80" s="130"/>
      <c r="C80" s="127"/>
      <c r="D80" s="127"/>
      <c r="E80" s="127"/>
      <c r="F80" s="149"/>
      <c r="G80" s="20" t="s">
        <v>9</v>
      </c>
      <c r="H80" s="65">
        <v>0</v>
      </c>
      <c r="I80" s="132"/>
      <c r="J80" s="89"/>
      <c r="K80" s="90"/>
    </row>
    <row r="81" spans="2:12" ht="82.5" customHeight="1">
      <c r="B81" s="130"/>
      <c r="C81" s="127"/>
      <c r="D81" s="127"/>
      <c r="E81" s="127"/>
      <c r="F81" s="149"/>
      <c r="G81" s="20" t="s">
        <v>10</v>
      </c>
      <c r="H81" s="65">
        <v>0</v>
      </c>
      <c r="I81" s="133"/>
      <c r="J81" s="89"/>
      <c r="K81" s="90"/>
    </row>
    <row r="82" spans="2:12" s="5" customFormat="1" ht="20.45" customHeight="1">
      <c r="B82" s="129" t="s">
        <v>80</v>
      </c>
      <c r="C82" s="126" t="s">
        <v>86</v>
      </c>
      <c r="D82" s="126"/>
      <c r="E82" s="126"/>
      <c r="F82" s="148"/>
      <c r="G82" s="18" t="s">
        <v>7</v>
      </c>
      <c r="H82" s="64">
        <f>H84+H85+H83</f>
        <v>15549.5</v>
      </c>
      <c r="I82" s="126" t="s">
        <v>157</v>
      </c>
      <c r="J82" s="111">
        <f>J83+J84+J85</f>
        <v>15549.5</v>
      </c>
      <c r="K82" s="112">
        <f>H82-J82</f>
        <v>0</v>
      </c>
    </row>
    <row r="83" spans="2:12" s="5" customFormat="1" ht="20.45" customHeight="1">
      <c r="B83" s="130"/>
      <c r="C83" s="127"/>
      <c r="D83" s="127"/>
      <c r="E83" s="127"/>
      <c r="F83" s="149"/>
      <c r="G83" s="20" t="s">
        <v>8</v>
      </c>
      <c r="H83" s="64">
        <v>14470.4</v>
      </c>
      <c r="I83" s="127"/>
      <c r="J83" s="111">
        <v>14470.4</v>
      </c>
      <c r="K83" s="112">
        <f t="shared" ref="K83:K85" si="0">H83-J83</f>
        <v>0</v>
      </c>
    </row>
    <row r="84" spans="2:12" ht="20.45" customHeight="1">
      <c r="B84" s="130"/>
      <c r="C84" s="127"/>
      <c r="D84" s="127"/>
      <c r="E84" s="127"/>
      <c r="F84" s="149"/>
      <c r="G84" s="6" t="s">
        <v>9</v>
      </c>
      <c r="H84" s="65">
        <f>923.6</f>
        <v>923.6</v>
      </c>
      <c r="I84" s="127"/>
      <c r="J84" s="111">
        <v>923.6</v>
      </c>
      <c r="K84" s="112">
        <f t="shared" si="0"/>
        <v>0</v>
      </c>
    </row>
    <row r="85" spans="2:12" ht="34.5" customHeight="1">
      <c r="B85" s="130"/>
      <c r="C85" s="127"/>
      <c r="D85" s="127"/>
      <c r="E85" s="127"/>
      <c r="F85" s="149"/>
      <c r="G85" s="6" t="s">
        <v>10</v>
      </c>
      <c r="H85" s="65">
        <v>155.5</v>
      </c>
      <c r="I85" s="128"/>
      <c r="J85" s="111">
        <v>155.5</v>
      </c>
      <c r="K85" s="112">
        <f t="shared" si="0"/>
        <v>0</v>
      </c>
      <c r="L85" s="5"/>
    </row>
    <row r="86" spans="2:12" s="19" customFormat="1" ht="29.45" hidden="1" customHeight="1">
      <c r="B86" s="134" t="s">
        <v>110</v>
      </c>
      <c r="C86" s="136" t="s">
        <v>114</v>
      </c>
      <c r="D86" s="136"/>
      <c r="E86" s="136"/>
      <c r="F86" s="158"/>
      <c r="G86" s="18" t="s">
        <v>7</v>
      </c>
      <c r="H86" s="57">
        <f>H88+H89+H87</f>
        <v>0</v>
      </c>
      <c r="I86" s="136" t="s">
        <v>143</v>
      </c>
      <c r="J86" s="80" t="s">
        <v>121</v>
      </c>
      <c r="K86" s="72">
        <v>10901.4</v>
      </c>
      <c r="L86" s="19">
        <v>10901.42</v>
      </c>
    </row>
    <row r="87" spans="2:12" s="19" customFormat="1" ht="29.45" hidden="1" customHeight="1">
      <c r="B87" s="135"/>
      <c r="C87" s="137"/>
      <c r="D87" s="137"/>
      <c r="E87" s="137"/>
      <c r="F87" s="159"/>
      <c r="G87" s="20" t="s">
        <v>8</v>
      </c>
      <c r="H87" s="57">
        <v>0</v>
      </c>
      <c r="I87" s="137"/>
      <c r="J87" s="80"/>
      <c r="K87" s="72"/>
    </row>
    <row r="88" spans="2:12" s="21" customFormat="1" ht="29.45" hidden="1" customHeight="1">
      <c r="B88" s="135"/>
      <c r="C88" s="137"/>
      <c r="D88" s="137"/>
      <c r="E88" s="137"/>
      <c r="F88" s="159"/>
      <c r="G88" s="20" t="s">
        <v>9</v>
      </c>
      <c r="H88" s="58"/>
      <c r="I88" s="137"/>
      <c r="J88" s="81"/>
      <c r="K88" s="82"/>
    </row>
    <row r="89" spans="2:12" s="21" customFormat="1" ht="102.6" hidden="1" customHeight="1">
      <c r="B89" s="135"/>
      <c r="C89" s="137"/>
      <c r="D89" s="137"/>
      <c r="E89" s="137"/>
      <c r="F89" s="159"/>
      <c r="G89" s="20" t="s">
        <v>10</v>
      </c>
      <c r="H89" s="58"/>
      <c r="I89" s="138"/>
      <c r="J89" s="81"/>
      <c r="K89" s="82"/>
    </row>
    <row r="90" spans="2:12" s="19" customFormat="1" ht="22.9" hidden="1" customHeight="1">
      <c r="B90" s="134" t="s">
        <v>120</v>
      </c>
      <c r="C90" s="136" t="s">
        <v>119</v>
      </c>
      <c r="D90" s="136"/>
      <c r="E90" s="136"/>
      <c r="F90" s="158"/>
      <c r="G90" s="18" t="s">
        <v>7</v>
      </c>
      <c r="H90" s="57">
        <f>H92+H93+H91</f>
        <v>0</v>
      </c>
      <c r="I90" s="136" t="s">
        <v>124</v>
      </c>
      <c r="J90" s="80"/>
      <c r="K90" s="72"/>
    </row>
    <row r="91" spans="2:12" s="19" customFormat="1" ht="22.9" hidden="1" customHeight="1">
      <c r="B91" s="135"/>
      <c r="C91" s="137"/>
      <c r="D91" s="137"/>
      <c r="E91" s="137"/>
      <c r="F91" s="159"/>
      <c r="G91" s="20" t="s">
        <v>8</v>
      </c>
      <c r="H91" s="57">
        <v>0</v>
      </c>
      <c r="I91" s="137"/>
      <c r="J91" s="80"/>
      <c r="K91" s="72"/>
    </row>
    <row r="92" spans="2:12" s="21" customFormat="1" ht="22.9" hidden="1" customHeight="1">
      <c r="B92" s="135"/>
      <c r="C92" s="137"/>
      <c r="D92" s="137"/>
      <c r="E92" s="137"/>
      <c r="F92" s="159"/>
      <c r="G92" s="20" t="s">
        <v>9</v>
      </c>
      <c r="H92" s="58"/>
      <c r="I92" s="137"/>
      <c r="J92" s="81"/>
      <c r="K92" s="82"/>
    </row>
    <row r="93" spans="2:12" s="21" customFormat="1" ht="22.9" hidden="1" customHeight="1">
      <c r="B93" s="135"/>
      <c r="C93" s="137"/>
      <c r="D93" s="137"/>
      <c r="E93" s="137"/>
      <c r="F93" s="159"/>
      <c r="G93" s="20" t="s">
        <v>10</v>
      </c>
      <c r="H93" s="58"/>
      <c r="I93" s="138"/>
      <c r="J93" s="81"/>
      <c r="K93" s="82"/>
    </row>
    <row r="94" spans="2:12" s="19" customFormat="1" ht="22.9" customHeight="1">
      <c r="B94" s="134" t="s">
        <v>110</v>
      </c>
      <c r="C94" s="136" t="s">
        <v>144</v>
      </c>
      <c r="D94" s="136"/>
      <c r="E94" s="136"/>
      <c r="F94" s="158"/>
      <c r="G94" s="18" t="s">
        <v>7</v>
      </c>
      <c r="H94" s="57">
        <f>H96+H97+H95</f>
        <v>425</v>
      </c>
      <c r="I94" s="136" t="s">
        <v>156</v>
      </c>
      <c r="J94" s="80"/>
      <c r="K94" s="72"/>
    </row>
    <row r="95" spans="2:12" s="19" customFormat="1" ht="22.9" customHeight="1">
      <c r="B95" s="135"/>
      <c r="C95" s="137"/>
      <c r="D95" s="137"/>
      <c r="E95" s="137"/>
      <c r="F95" s="159"/>
      <c r="G95" s="20" t="s">
        <v>8</v>
      </c>
      <c r="H95" s="57">
        <v>0</v>
      </c>
      <c r="I95" s="137"/>
      <c r="J95" s="80"/>
      <c r="K95" s="72"/>
    </row>
    <row r="96" spans="2:12" s="21" customFormat="1" ht="22.9" customHeight="1">
      <c r="B96" s="135"/>
      <c r="C96" s="137"/>
      <c r="D96" s="137"/>
      <c r="E96" s="137"/>
      <c r="F96" s="159"/>
      <c r="G96" s="20" t="s">
        <v>9</v>
      </c>
      <c r="H96" s="58">
        <f>382.8+42.2</f>
        <v>425</v>
      </c>
      <c r="I96" s="137"/>
      <c r="J96" s="113">
        <f>382.8+42.2</f>
        <v>425</v>
      </c>
      <c r="K96" s="114">
        <f>H96-J96</f>
        <v>0</v>
      </c>
    </row>
    <row r="97" spans="2:11" s="21" customFormat="1" ht="29.25" customHeight="1">
      <c r="B97" s="135"/>
      <c r="C97" s="137"/>
      <c r="D97" s="137"/>
      <c r="E97" s="137"/>
      <c r="F97" s="159"/>
      <c r="G97" s="20" t="s">
        <v>10</v>
      </c>
      <c r="H97" s="58">
        <v>0</v>
      </c>
      <c r="I97" s="138"/>
      <c r="J97" s="81"/>
      <c r="K97" s="82"/>
    </row>
    <row r="98" spans="2:11" s="28" customFormat="1" ht="22.9" customHeight="1">
      <c r="B98" s="134" t="s">
        <v>120</v>
      </c>
      <c r="C98" s="136" t="s">
        <v>155</v>
      </c>
      <c r="D98" s="167"/>
      <c r="E98" s="126" t="s">
        <v>152</v>
      </c>
      <c r="F98" s="148">
        <v>45657</v>
      </c>
      <c r="G98" s="27" t="s">
        <v>7</v>
      </c>
      <c r="H98" s="60">
        <f>H99+H100+H101+H102</f>
        <v>1105.0999999999999</v>
      </c>
      <c r="I98" s="193" t="s">
        <v>172</v>
      </c>
      <c r="J98" s="92">
        <f>J99+J100+J101</f>
        <v>1105.0999999999999</v>
      </c>
      <c r="K98" s="93">
        <f>H98-J98</f>
        <v>0</v>
      </c>
    </row>
    <row r="99" spans="2:11" s="30" customFormat="1" ht="22.9" customHeight="1">
      <c r="B99" s="135"/>
      <c r="C99" s="137"/>
      <c r="D99" s="168"/>
      <c r="E99" s="127"/>
      <c r="F99" s="149"/>
      <c r="G99" s="20" t="s">
        <v>8</v>
      </c>
      <c r="H99" s="115">
        <v>1083</v>
      </c>
      <c r="I99" s="194"/>
      <c r="J99" s="92">
        <v>1083</v>
      </c>
      <c r="K99" s="93">
        <f>H99-J99</f>
        <v>0</v>
      </c>
    </row>
    <row r="100" spans="2:11" s="30" customFormat="1" ht="22.9" customHeight="1">
      <c r="B100" s="135"/>
      <c r="C100" s="137"/>
      <c r="D100" s="168"/>
      <c r="E100" s="127"/>
      <c r="F100" s="149"/>
      <c r="G100" s="20" t="s">
        <v>9</v>
      </c>
      <c r="H100" s="115">
        <v>11</v>
      </c>
      <c r="I100" s="194"/>
      <c r="J100" s="92">
        <v>11</v>
      </c>
      <c r="K100" s="93">
        <f t="shared" ref="K100:K101" si="1">H100-J100</f>
        <v>0</v>
      </c>
    </row>
    <row r="101" spans="2:11" s="30" customFormat="1" ht="22.9" customHeight="1">
      <c r="B101" s="135"/>
      <c r="C101" s="137"/>
      <c r="D101" s="168"/>
      <c r="E101" s="127"/>
      <c r="F101" s="149"/>
      <c r="G101" s="20" t="s">
        <v>10</v>
      </c>
      <c r="H101" s="115">
        <v>11.1</v>
      </c>
      <c r="I101" s="194"/>
      <c r="J101" s="92">
        <v>11.1</v>
      </c>
      <c r="K101" s="93">
        <f t="shared" si="1"/>
        <v>0</v>
      </c>
    </row>
    <row r="102" spans="2:11" s="30" customFormat="1" ht="32.450000000000003" customHeight="1">
      <c r="B102" s="147"/>
      <c r="C102" s="138"/>
      <c r="D102" s="169"/>
      <c r="E102" s="128"/>
      <c r="F102" s="154"/>
      <c r="G102" s="20" t="s">
        <v>11</v>
      </c>
      <c r="H102" s="94">
        <v>0</v>
      </c>
      <c r="I102" s="195"/>
      <c r="J102" s="92"/>
      <c r="K102" s="93"/>
    </row>
    <row r="103" spans="2:11" s="28" customFormat="1" ht="22.9" customHeight="1">
      <c r="B103" s="134" t="s">
        <v>136</v>
      </c>
      <c r="C103" s="136" t="s">
        <v>137</v>
      </c>
      <c r="D103" s="167"/>
      <c r="E103" s="136" t="s">
        <v>152</v>
      </c>
      <c r="F103" s="158">
        <v>45657</v>
      </c>
      <c r="G103" s="27" t="s">
        <v>7</v>
      </c>
      <c r="H103" s="60">
        <f>H104+H105+H106+H107</f>
        <v>3712.5</v>
      </c>
      <c r="I103" s="139" t="s">
        <v>173</v>
      </c>
      <c r="J103" s="83"/>
      <c r="K103" s="84"/>
    </row>
    <row r="104" spans="2:11" s="30" customFormat="1" ht="22.9" customHeight="1">
      <c r="B104" s="135"/>
      <c r="C104" s="137"/>
      <c r="D104" s="168"/>
      <c r="E104" s="137"/>
      <c r="F104" s="159"/>
      <c r="G104" s="20" t="s">
        <v>8</v>
      </c>
      <c r="H104" s="115">
        <v>0</v>
      </c>
      <c r="I104" s="140"/>
      <c r="J104" s="85"/>
      <c r="K104" s="86"/>
    </row>
    <row r="105" spans="2:11" s="30" customFormat="1" ht="22.9" customHeight="1">
      <c r="B105" s="135"/>
      <c r="C105" s="137"/>
      <c r="D105" s="168"/>
      <c r="E105" s="137"/>
      <c r="F105" s="159"/>
      <c r="G105" s="20" t="s">
        <v>9</v>
      </c>
      <c r="H105" s="115">
        <v>3712.5</v>
      </c>
      <c r="I105" s="140"/>
      <c r="J105" s="92">
        <v>3712.5</v>
      </c>
      <c r="K105" s="93">
        <f>H105-J105</f>
        <v>0</v>
      </c>
    </row>
    <row r="106" spans="2:11" s="30" customFormat="1" ht="22.9" customHeight="1">
      <c r="B106" s="135"/>
      <c r="C106" s="137"/>
      <c r="D106" s="168"/>
      <c r="E106" s="137"/>
      <c r="F106" s="159"/>
      <c r="G106" s="20" t="s">
        <v>10</v>
      </c>
      <c r="H106" s="115">
        <v>0</v>
      </c>
      <c r="I106" s="140"/>
      <c r="J106" s="85"/>
      <c r="K106" s="86"/>
    </row>
    <row r="107" spans="2:11" s="30" customFormat="1" ht="36" customHeight="1">
      <c r="B107" s="147"/>
      <c r="C107" s="138"/>
      <c r="D107" s="169"/>
      <c r="E107" s="138"/>
      <c r="F107" s="166"/>
      <c r="G107" s="20" t="s">
        <v>11</v>
      </c>
      <c r="H107" s="94">
        <v>0</v>
      </c>
      <c r="I107" s="141"/>
      <c r="J107" s="85"/>
      <c r="K107" s="86"/>
    </row>
    <row r="108" spans="2:11" s="19" customFormat="1" ht="29.45" customHeight="1">
      <c r="B108" s="134" t="s">
        <v>142</v>
      </c>
      <c r="C108" s="136" t="s">
        <v>158</v>
      </c>
      <c r="D108" s="136"/>
      <c r="E108" s="136"/>
      <c r="F108" s="158"/>
      <c r="G108" s="18" t="s">
        <v>7</v>
      </c>
      <c r="H108" s="57">
        <f>H110+H111+H109</f>
        <v>4174.3999999999996</v>
      </c>
      <c r="I108" s="139" t="s">
        <v>174</v>
      </c>
      <c r="J108" s="116">
        <f>J110+J111</f>
        <v>4174.3999999999996</v>
      </c>
      <c r="K108" s="117">
        <f>H108-J108</f>
        <v>0</v>
      </c>
    </row>
    <row r="109" spans="2:11" s="19" customFormat="1" ht="29.45" customHeight="1">
      <c r="B109" s="135"/>
      <c r="C109" s="137"/>
      <c r="D109" s="137"/>
      <c r="E109" s="137"/>
      <c r="F109" s="159"/>
      <c r="G109" s="20" t="s">
        <v>8</v>
      </c>
      <c r="H109" s="57">
        <v>0</v>
      </c>
      <c r="I109" s="163"/>
      <c r="J109" s="116"/>
      <c r="K109" s="117"/>
    </row>
    <row r="110" spans="2:11" s="21" customFormat="1" ht="29.45" customHeight="1">
      <c r="B110" s="135"/>
      <c r="C110" s="137"/>
      <c r="D110" s="137"/>
      <c r="E110" s="137"/>
      <c r="F110" s="159"/>
      <c r="G110" s="20" t="s">
        <v>9</v>
      </c>
      <c r="H110" s="58">
        <f>2796.8+1435.2-100</f>
        <v>4132</v>
      </c>
      <c r="I110" s="163"/>
      <c r="J110" s="116">
        <f>2796.8-100+1435.2</f>
        <v>4132</v>
      </c>
      <c r="K110" s="117">
        <f t="shared" ref="K110:K111" si="2">H110-J110</f>
        <v>0</v>
      </c>
    </row>
    <row r="111" spans="2:11" s="21" customFormat="1" ht="63.75" customHeight="1">
      <c r="B111" s="135"/>
      <c r="C111" s="137"/>
      <c r="D111" s="137"/>
      <c r="E111" s="137"/>
      <c r="F111" s="159"/>
      <c r="G111" s="20" t="s">
        <v>10</v>
      </c>
      <c r="H111" s="58">
        <f>28+15-0.6</f>
        <v>42.4</v>
      </c>
      <c r="I111" s="164"/>
      <c r="J111" s="116">
        <v>42.4</v>
      </c>
      <c r="K111" s="117">
        <f t="shared" si="2"/>
        <v>0</v>
      </c>
    </row>
    <row r="112" spans="2:11" s="11" customFormat="1" ht="30" customHeight="1">
      <c r="B112" s="190" t="s">
        <v>28</v>
      </c>
      <c r="C112" s="179" t="s">
        <v>27</v>
      </c>
      <c r="D112" s="179"/>
      <c r="E112" s="126" t="s">
        <v>152</v>
      </c>
      <c r="F112" s="148">
        <v>45657</v>
      </c>
      <c r="G112" s="25" t="s">
        <v>7</v>
      </c>
      <c r="H112" s="59">
        <f>H113+H114+H115+H116</f>
        <v>30111</v>
      </c>
      <c r="I112" s="144"/>
      <c r="J112" s="87">
        <f>J114+J115+J113</f>
        <v>30111</v>
      </c>
      <c r="K112" s="95">
        <f>J112-H112</f>
        <v>0</v>
      </c>
    </row>
    <row r="113" spans="2:11" s="12" customFormat="1" ht="20.25" customHeight="1">
      <c r="B113" s="191"/>
      <c r="C113" s="180"/>
      <c r="D113" s="180"/>
      <c r="E113" s="127"/>
      <c r="F113" s="149"/>
      <c r="G113" s="26" t="s">
        <v>8</v>
      </c>
      <c r="H113" s="59">
        <v>0</v>
      </c>
      <c r="I113" s="145"/>
      <c r="J113" s="87"/>
      <c r="K113" s="88"/>
    </row>
    <row r="114" spans="2:11" s="12" customFormat="1" ht="30.75" customHeight="1">
      <c r="B114" s="191"/>
      <c r="C114" s="180"/>
      <c r="D114" s="180"/>
      <c r="E114" s="127"/>
      <c r="F114" s="149"/>
      <c r="G114" s="26" t="s">
        <v>9</v>
      </c>
      <c r="H114" s="59">
        <f>H118+H121+H124+H127+H130+H194</f>
        <v>4471.1000000000004</v>
      </c>
      <c r="I114" s="145"/>
      <c r="J114" s="87">
        <v>4471.1000000000004</v>
      </c>
      <c r="K114" s="95">
        <f>J114-H114</f>
        <v>0</v>
      </c>
    </row>
    <row r="115" spans="2:11" s="12" customFormat="1" ht="30" customHeight="1">
      <c r="B115" s="191"/>
      <c r="C115" s="180"/>
      <c r="D115" s="180"/>
      <c r="E115" s="127"/>
      <c r="F115" s="149"/>
      <c r="G115" s="26" t="s">
        <v>10</v>
      </c>
      <c r="H115" s="59">
        <f>H119+H122+H125+H128+H131</f>
        <v>25639.9</v>
      </c>
      <c r="I115" s="145"/>
      <c r="J115" s="87">
        <v>25639.9</v>
      </c>
      <c r="K115" s="95">
        <f>J115-H115</f>
        <v>0</v>
      </c>
    </row>
    <row r="116" spans="2:11" s="12" customFormat="1" ht="33" customHeight="1">
      <c r="B116" s="192"/>
      <c r="C116" s="181"/>
      <c r="D116" s="181"/>
      <c r="E116" s="128"/>
      <c r="F116" s="154"/>
      <c r="G116" s="26" t="s">
        <v>11</v>
      </c>
      <c r="H116" s="59">
        <v>0</v>
      </c>
      <c r="I116" s="146"/>
      <c r="J116" s="87"/>
      <c r="K116" s="88"/>
    </row>
    <row r="117" spans="2:11" s="5" customFormat="1" ht="30" customHeight="1">
      <c r="B117" s="129" t="s">
        <v>29</v>
      </c>
      <c r="C117" s="126" t="s">
        <v>15</v>
      </c>
      <c r="D117" s="126"/>
      <c r="E117" s="126"/>
      <c r="F117" s="148"/>
      <c r="G117" s="118" t="s">
        <v>7</v>
      </c>
      <c r="H117" s="119">
        <f>H118+H119</f>
        <v>23327.8</v>
      </c>
      <c r="I117" s="126" t="s">
        <v>67</v>
      </c>
      <c r="J117" s="33"/>
      <c r="K117" s="34"/>
    </row>
    <row r="118" spans="2:11" ht="23.25" customHeight="1">
      <c r="B118" s="130"/>
      <c r="C118" s="127"/>
      <c r="D118" s="127"/>
      <c r="E118" s="127"/>
      <c r="F118" s="149"/>
      <c r="G118" s="6" t="s">
        <v>9</v>
      </c>
      <c r="H118" s="58">
        <v>4454</v>
      </c>
      <c r="I118" s="127"/>
    </row>
    <row r="119" spans="2:11" ht="20.25" customHeight="1">
      <c r="B119" s="130"/>
      <c r="C119" s="127"/>
      <c r="D119" s="127"/>
      <c r="E119" s="127"/>
      <c r="F119" s="149"/>
      <c r="G119" s="6" t="s">
        <v>10</v>
      </c>
      <c r="H119" s="58">
        <v>18873.8</v>
      </c>
      <c r="I119" s="128"/>
    </row>
    <row r="120" spans="2:11" s="5" customFormat="1" ht="32.25" customHeight="1">
      <c r="B120" s="129" t="s">
        <v>30</v>
      </c>
      <c r="C120" s="126" t="s">
        <v>68</v>
      </c>
      <c r="D120" s="126"/>
      <c r="E120" s="126"/>
      <c r="F120" s="148"/>
      <c r="G120" s="118" t="s">
        <v>7</v>
      </c>
      <c r="H120" s="119">
        <f>H121+H122</f>
        <v>923.2</v>
      </c>
      <c r="I120" s="126" t="s">
        <v>31</v>
      </c>
      <c r="J120" s="33"/>
      <c r="K120" s="34"/>
    </row>
    <row r="121" spans="2:11" ht="27.75" customHeight="1">
      <c r="B121" s="130"/>
      <c r="C121" s="127"/>
      <c r="D121" s="127"/>
      <c r="E121" s="127"/>
      <c r="F121" s="149"/>
      <c r="G121" s="6" t="s">
        <v>9</v>
      </c>
      <c r="H121" s="58">
        <v>0</v>
      </c>
      <c r="I121" s="127"/>
    </row>
    <row r="122" spans="2:11" ht="30" customHeight="1">
      <c r="B122" s="130"/>
      <c r="C122" s="127"/>
      <c r="D122" s="127"/>
      <c r="E122" s="127"/>
      <c r="F122" s="149"/>
      <c r="G122" s="6" t="s">
        <v>10</v>
      </c>
      <c r="H122" s="58">
        <v>923.2</v>
      </c>
      <c r="I122" s="128"/>
    </row>
    <row r="123" spans="2:11" s="5" customFormat="1" ht="33" customHeight="1">
      <c r="B123" s="129" t="s">
        <v>34</v>
      </c>
      <c r="C123" s="126" t="s">
        <v>32</v>
      </c>
      <c r="D123" s="126"/>
      <c r="E123" s="126"/>
      <c r="F123" s="148"/>
      <c r="G123" s="118" t="s">
        <v>7</v>
      </c>
      <c r="H123" s="119">
        <f>H124+H125</f>
        <v>142.9</v>
      </c>
      <c r="I123" s="126" t="s">
        <v>115</v>
      </c>
      <c r="J123" s="33"/>
      <c r="K123" s="34"/>
    </row>
    <row r="124" spans="2:11" ht="33" customHeight="1">
      <c r="B124" s="130"/>
      <c r="C124" s="127"/>
      <c r="D124" s="127"/>
      <c r="E124" s="127"/>
      <c r="F124" s="149"/>
      <c r="G124" s="6" t="s">
        <v>9</v>
      </c>
      <c r="H124" s="58">
        <v>0</v>
      </c>
      <c r="I124" s="142"/>
    </row>
    <row r="125" spans="2:11" ht="46.9" customHeight="1">
      <c r="B125" s="130"/>
      <c r="C125" s="127"/>
      <c r="D125" s="127"/>
      <c r="E125" s="127"/>
      <c r="F125" s="149"/>
      <c r="G125" s="6" t="s">
        <v>10</v>
      </c>
      <c r="H125" s="58">
        <v>142.9</v>
      </c>
      <c r="I125" s="143"/>
      <c r="K125" s="120"/>
    </row>
    <row r="126" spans="2:11" s="5" customFormat="1" ht="40.5" customHeight="1">
      <c r="B126" s="129" t="s">
        <v>33</v>
      </c>
      <c r="C126" s="126" t="s">
        <v>65</v>
      </c>
      <c r="D126" s="126"/>
      <c r="E126" s="126"/>
      <c r="F126" s="148"/>
      <c r="G126" s="118" t="s">
        <v>7</v>
      </c>
      <c r="H126" s="119">
        <f>H127+H128</f>
        <v>5.5</v>
      </c>
      <c r="I126" s="126" t="s">
        <v>69</v>
      </c>
      <c r="J126" s="33"/>
      <c r="K126" s="34"/>
    </row>
    <row r="127" spans="2:11" ht="27" customHeight="1">
      <c r="B127" s="130"/>
      <c r="C127" s="127"/>
      <c r="D127" s="127"/>
      <c r="E127" s="127"/>
      <c r="F127" s="149"/>
      <c r="G127" s="6" t="s">
        <v>9</v>
      </c>
      <c r="H127" s="58">
        <v>0</v>
      </c>
      <c r="I127" s="127"/>
    </row>
    <row r="128" spans="2:11" ht="33" customHeight="1">
      <c r="B128" s="130"/>
      <c r="C128" s="127"/>
      <c r="D128" s="127"/>
      <c r="E128" s="127"/>
      <c r="F128" s="149"/>
      <c r="G128" s="6" t="s">
        <v>10</v>
      </c>
      <c r="H128" s="58">
        <v>5.5</v>
      </c>
      <c r="I128" s="128"/>
    </row>
    <row r="129" spans="2:11" s="5" customFormat="1" ht="31.5" customHeight="1">
      <c r="B129" s="129" t="s">
        <v>35</v>
      </c>
      <c r="C129" s="126" t="s">
        <v>26</v>
      </c>
      <c r="D129" s="126"/>
      <c r="E129" s="126"/>
      <c r="F129" s="148"/>
      <c r="G129" s="118" t="s">
        <v>7</v>
      </c>
      <c r="H129" s="119">
        <f>H130+H131</f>
        <v>5711.6</v>
      </c>
      <c r="I129" s="126" t="s">
        <v>105</v>
      </c>
      <c r="J129" s="33"/>
      <c r="K129" s="34"/>
    </row>
    <row r="130" spans="2:11" ht="24.75" customHeight="1">
      <c r="B130" s="130"/>
      <c r="C130" s="127"/>
      <c r="D130" s="127"/>
      <c r="E130" s="127"/>
      <c r="F130" s="149"/>
      <c r="G130" s="6" t="s">
        <v>9</v>
      </c>
      <c r="H130" s="58">
        <v>17.100000000000001</v>
      </c>
      <c r="I130" s="127"/>
    </row>
    <row r="131" spans="2:11" ht="15.75" customHeight="1">
      <c r="B131" s="130"/>
      <c r="C131" s="127"/>
      <c r="D131" s="127"/>
      <c r="E131" s="127"/>
      <c r="F131" s="149"/>
      <c r="G131" s="6" t="s">
        <v>10</v>
      </c>
      <c r="H131" s="58">
        <v>5694.5</v>
      </c>
      <c r="I131" s="128"/>
    </row>
    <row r="132" spans="2:11" s="11" customFormat="1" ht="30" customHeight="1">
      <c r="B132" s="190" t="s">
        <v>36</v>
      </c>
      <c r="C132" s="179" t="s">
        <v>70</v>
      </c>
      <c r="D132" s="179"/>
      <c r="E132" s="126" t="s">
        <v>152</v>
      </c>
      <c r="F132" s="148">
        <v>45657</v>
      </c>
      <c r="G132" s="25" t="s">
        <v>7</v>
      </c>
      <c r="H132" s="59">
        <f>H133+H134+H135+H136</f>
        <v>2681</v>
      </c>
      <c r="I132" s="255" t="s">
        <v>85</v>
      </c>
      <c r="J132" s="45">
        <f>J133+J134+J135</f>
        <v>2066.4</v>
      </c>
      <c r="K132" s="46">
        <f>H132-J132</f>
        <v>614.59999999999991</v>
      </c>
    </row>
    <row r="133" spans="2:11" s="12" customFormat="1" ht="26.25" customHeight="1">
      <c r="B133" s="191"/>
      <c r="C133" s="180"/>
      <c r="D133" s="180"/>
      <c r="E133" s="127"/>
      <c r="F133" s="149"/>
      <c r="G133" s="26" t="s">
        <v>8</v>
      </c>
      <c r="H133" s="59">
        <v>0</v>
      </c>
      <c r="I133" s="145"/>
      <c r="J133" s="47"/>
      <c r="K133" s="48"/>
    </row>
    <row r="134" spans="2:11" s="12" customFormat="1" ht="27.75" customHeight="1">
      <c r="B134" s="191"/>
      <c r="C134" s="180"/>
      <c r="D134" s="180"/>
      <c r="E134" s="127"/>
      <c r="F134" s="149"/>
      <c r="G134" s="26" t="s">
        <v>9</v>
      </c>
      <c r="H134" s="59">
        <f>H139+H144</f>
        <v>1765.9</v>
      </c>
      <c r="I134" s="145"/>
      <c r="J134" s="47">
        <v>1156.8</v>
      </c>
      <c r="K134" s="48">
        <f>H134-J134</f>
        <v>609.10000000000014</v>
      </c>
    </row>
    <row r="135" spans="2:11" s="12" customFormat="1" ht="30" customHeight="1">
      <c r="B135" s="191"/>
      <c r="C135" s="180"/>
      <c r="D135" s="180"/>
      <c r="E135" s="127"/>
      <c r="F135" s="149"/>
      <c r="G135" s="26" t="s">
        <v>10</v>
      </c>
      <c r="H135" s="59">
        <f>H140+H145</f>
        <v>915.1</v>
      </c>
      <c r="I135" s="145"/>
      <c r="J135" s="47">
        <v>909.6</v>
      </c>
      <c r="K135" s="48">
        <f>H135-J135</f>
        <v>5.5</v>
      </c>
    </row>
    <row r="136" spans="2:11" s="12" customFormat="1" ht="33" customHeight="1">
      <c r="B136" s="192"/>
      <c r="C136" s="181"/>
      <c r="D136" s="181"/>
      <c r="E136" s="128"/>
      <c r="F136" s="154"/>
      <c r="G136" s="26" t="s">
        <v>11</v>
      </c>
      <c r="H136" s="59">
        <v>0</v>
      </c>
      <c r="I136" s="146"/>
      <c r="J136" s="47"/>
      <c r="K136" s="48"/>
    </row>
    <row r="137" spans="2:11" s="5" customFormat="1" ht="25.5" customHeight="1">
      <c r="B137" s="129" t="s">
        <v>50</v>
      </c>
      <c r="C137" s="126" t="s">
        <v>51</v>
      </c>
      <c r="D137" s="126"/>
      <c r="E137" s="126" t="s">
        <v>152</v>
      </c>
      <c r="F137" s="148">
        <v>45657</v>
      </c>
      <c r="G137" s="24" t="s">
        <v>7</v>
      </c>
      <c r="H137" s="54">
        <f>H138+H139+H140+H141</f>
        <v>2481</v>
      </c>
      <c r="I137" s="236" t="s">
        <v>170</v>
      </c>
      <c r="J137" s="33"/>
      <c r="K137" s="34"/>
    </row>
    <row r="138" spans="2:11" ht="21.75" customHeight="1">
      <c r="B138" s="130"/>
      <c r="C138" s="127"/>
      <c r="D138" s="127"/>
      <c r="E138" s="127"/>
      <c r="F138" s="149"/>
      <c r="G138" s="6" t="s">
        <v>8</v>
      </c>
      <c r="H138" s="54">
        <v>0</v>
      </c>
      <c r="I138" s="237"/>
      <c r="J138" s="124"/>
    </row>
    <row r="139" spans="2:11" ht="21" customHeight="1">
      <c r="B139" s="130"/>
      <c r="C139" s="127"/>
      <c r="D139" s="127"/>
      <c r="E139" s="127"/>
      <c r="F139" s="149"/>
      <c r="G139" s="6" t="s">
        <v>9</v>
      </c>
      <c r="H139" s="54">
        <v>1765.9</v>
      </c>
      <c r="I139" s="237"/>
      <c r="J139" s="125"/>
    </row>
    <row r="140" spans="2:11" ht="24.75" customHeight="1">
      <c r="B140" s="130"/>
      <c r="C140" s="127"/>
      <c r="D140" s="127"/>
      <c r="E140" s="127"/>
      <c r="F140" s="149"/>
      <c r="G140" s="6" t="s">
        <v>10</v>
      </c>
      <c r="H140" s="54">
        <v>715.1</v>
      </c>
      <c r="I140" s="237"/>
      <c r="J140" s="125"/>
    </row>
    <row r="141" spans="2:11" ht="33" customHeight="1">
      <c r="B141" s="150"/>
      <c r="C141" s="128"/>
      <c r="D141" s="128"/>
      <c r="E141" s="128"/>
      <c r="F141" s="154"/>
      <c r="G141" s="6" t="s">
        <v>11</v>
      </c>
      <c r="H141" s="54">
        <v>0</v>
      </c>
      <c r="I141" s="238"/>
      <c r="J141" s="125"/>
    </row>
    <row r="142" spans="2:11" s="19" customFormat="1" ht="24" customHeight="1">
      <c r="B142" s="134" t="s">
        <v>52</v>
      </c>
      <c r="C142" s="136" t="s">
        <v>53</v>
      </c>
      <c r="D142" s="136"/>
      <c r="E142" s="126" t="s">
        <v>152</v>
      </c>
      <c r="F142" s="148">
        <v>45657</v>
      </c>
      <c r="G142" s="18" t="s">
        <v>7</v>
      </c>
      <c r="H142" s="94">
        <f>H143+H144+H145+H146</f>
        <v>200</v>
      </c>
      <c r="I142" s="233" t="s">
        <v>160</v>
      </c>
      <c r="J142" s="125"/>
      <c r="K142" s="42"/>
    </row>
    <row r="143" spans="2:11" s="21" customFormat="1" ht="20.25" customHeight="1">
      <c r="B143" s="135"/>
      <c r="C143" s="137"/>
      <c r="D143" s="137"/>
      <c r="E143" s="127"/>
      <c r="F143" s="149"/>
      <c r="G143" s="20" t="s">
        <v>8</v>
      </c>
      <c r="H143" s="94">
        <v>0</v>
      </c>
      <c r="I143" s="234"/>
      <c r="J143" s="43"/>
      <c r="K143" s="44"/>
    </row>
    <row r="144" spans="2:11" s="21" customFormat="1" ht="18.75" customHeight="1">
      <c r="B144" s="135"/>
      <c r="C144" s="137"/>
      <c r="D144" s="137"/>
      <c r="E144" s="127"/>
      <c r="F144" s="149"/>
      <c r="G144" s="20" t="s">
        <v>9</v>
      </c>
      <c r="H144" s="94">
        <v>0</v>
      </c>
      <c r="I144" s="234"/>
      <c r="J144" s="43"/>
      <c r="K144" s="44"/>
    </row>
    <row r="145" spans="2:11" s="21" customFormat="1" ht="19.5" customHeight="1">
      <c r="B145" s="135"/>
      <c r="C145" s="137"/>
      <c r="D145" s="137"/>
      <c r="E145" s="127"/>
      <c r="F145" s="149"/>
      <c r="G145" s="20" t="s">
        <v>10</v>
      </c>
      <c r="H145" s="94">
        <v>200</v>
      </c>
      <c r="I145" s="234"/>
      <c r="J145" s="43"/>
      <c r="K145" s="44"/>
    </row>
    <row r="146" spans="2:11" s="21" customFormat="1" ht="33" customHeight="1">
      <c r="B146" s="147"/>
      <c r="C146" s="138"/>
      <c r="D146" s="138"/>
      <c r="E146" s="128"/>
      <c r="F146" s="154"/>
      <c r="G146" s="20" t="s">
        <v>11</v>
      </c>
      <c r="H146" s="94">
        <v>0</v>
      </c>
      <c r="I146" s="235"/>
      <c r="J146" s="43"/>
      <c r="K146" s="44"/>
    </row>
    <row r="147" spans="2:11" s="11" customFormat="1" ht="21" hidden="1" customHeight="1">
      <c r="B147" s="190" t="s">
        <v>106</v>
      </c>
      <c r="C147" s="179" t="s">
        <v>148</v>
      </c>
      <c r="D147" s="179"/>
      <c r="E147" s="126" t="s">
        <v>152</v>
      </c>
      <c r="F147" s="148">
        <v>45657</v>
      </c>
      <c r="G147" s="25" t="s">
        <v>7</v>
      </c>
      <c r="H147" s="59">
        <f>H148+H149+H150+H151</f>
        <v>0</v>
      </c>
      <c r="I147" s="165" t="s">
        <v>147</v>
      </c>
      <c r="J147" s="45">
        <f>J148+J149+J150</f>
        <v>0</v>
      </c>
      <c r="K147" s="46">
        <f>H147-J147</f>
        <v>0</v>
      </c>
    </row>
    <row r="148" spans="2:11" s="12" customFormat="1" ht="21" hidden="1" customHeight="1">
      <c r="B148" s="191"/>
      <c r="C148" s="180"/>
      <c r="D148" s="180"/>
      <c r="E148" s="127"/>
      <c r="F148" s="149"/>
      <c r="G148" s="26" t="s">
        <v>8</v>
      </c>
      <c r="H148" s="59">
        <v>0</v>
      </c>
      <c r="I148" s="156"/>
      <c r="J148" s="47"/>
      <c r="K148" s="48"/>
    </row>
    <row r="149" spans="2:11" s="12" customFormat="1" ht="21" hidden="1" customHeight="1">
      <c r="B149" s="191"/>
      <c r="C149" s="180"/>
      <c r="D149" s="180"/>
      <c r="E149" s="127"/>
      <c r="F149" s="149"/>
      <c r="G149" s="26" t="s">
        <v>9</v>
      </c>
      <c r="H149" s="59">
        <v>0</v>
      </c>
      <c r="I149" s="156"/>
      <c r="J149" s="47"/>
      <c r="K149" s="48">
        <f>H149-J149</f>
        <v>0</v>
      </c>
    </row>
    <row r="150" spans="2:11" s="12" customFormat="1" ht="21" hidden="1" customHeight="1">
      <c r="B150" s="191"/>
      <c r="C150" s="180"/>
      <c r="D150" s="180"/>
      <c r="E150" s="127"/>
      <c r="F150" s="149"/>
      <c r="G150" s="26" t="s">
        <v>10</v>
      </c>
      <c r="H150" s="59">
        <v>0</v>
      </c>
      <c r="I150" s="156"/>
      <c r="J150" s="47"/>
      <c r="K150" s="48">
        <f>H150-J150</f>
        <v>0</v>
      </c>
    </row>
    <row r="151" spans="2:11" s="12" customFormat="1" ht="130.5" hidden="1" customHeight="1">
      <c r="B151" s="192"/>
      <c r="C151" s="181"/>
      <c r="D151" s="181"/>
      <c r="E151" s="128"/>
      <c r="F151" s="154"/>
      <c r="G151" s="26" t="s">
        <v>11</v>
      </c>
      <c r="H151" s="59">
        <v>0</v>
      </c>
      <c r="I151" s="157"/>
      <c r="J151" s="47"/>
      <c r="K151" s="48"/>
    </row>
    <row r="152" spans="2:11" s="11" customFormat="1" ht="21" hidden="1" customHeight="1">
      <c r="B152" s="190" t="s">
        <v>106</v>
      </c>
      <c r="C152" s="179" t="s">
        <v>107</v>
      </c>
      <c r="D152" s="179"/>
      <c r="E152" s="126" t="s">
        <v>129</v>
      </c>
      <c r="F152" s="148">
        <v>45291</v>
      </c>
      <c r="G152" s="25" t="s">
        <v>7</v>
      </c>
      <c r="H152" s="59">
        <f>H153+H154+H155+H156</f>
        <v>0</v>
      </c>
      <c r="I152" s="255" t="s">
        <v>125</v>
      </c>
      <c r="J152" s="45">
        <f>J153+J154+J155</f>
        <v>0</v>
      </c>
      <c r="K152" s="46">
        <f>H152-J152</f>
        <v>0</v>
      </c>
    </row>
    <row r="153" spans="2:11" s="12" customFormat="1" ht="21" hidden="1" customHeight="1">
      <c r="B153" s="191"/>
      <c r="C153" s="180"/>
      <c r="D153" s="180"/>
      <c r="E153" s="127"/>
      <c r="F153" s="149"/>
      <c r="G153" s="26" t="s">
        <v>8</v>
      </c>
      <c r="H153" s="59">
        <v>0</v>
      </c>
      <c r="I153" s="145"/>
      <c r="J153" s="47"/>
      <c r="K153" s="48"/>
    </row>
    <row r="154" spans="2:11" s="12" customFormat="1" ht="21" hidden="1" customHeight="1">
      <c r="B154" s="191"/>
      <c r="C154" s="180"/>
      <c r="D154" s="180"/>
      <c r="E154" s="127"/>
      <c r="F154" s="149"/>
      <c r="G154" s="26" t="s">
        <v>9</v>
      </c>
      <c r="H154" s="59"/>
      <c r="I154" s="145"/>
      <c r="J154" s="47"/>
      <c r="K154" s="48">
        <f>H154-J154</f>
        <v>0</v>
      </c>
    </row>
    <row r="155" spans="2:11" s="12" customFormat="1" ht="21" hidden="1" customHeight="1">
      <c r="B155" s="191"/>
      <c r="C155" s="180"/>
      <c r="D155" s="180"/>
      <c r="E155" s="127"/>
      <c r="F155" s="149"/>
      <c r="G155" s="26" t="s">
        <v>10</v>
      </c>
      <c r="H155" s="59"/>
      <c r="I155" s="145"/>
      <c r="J155" s="47"/>
      <c r="K155" s="48">
        <f>H155-J155</f>
        <v>0</v>
      </c>
    </row>
    <row r="156" spans="2:11" s="12" customFormat="1" ht="30" hidden="1" customHeight="1">
      <c r="B156" s="192"/>
      <c r="C156" s="181"/>
      <c r="D156" s="181"/>
      <c r="E156" s="128"/>
      <c r="F156" s="154"/>
      <c r="G156" s="26" t="s">
        <v>11</v>
      </c>
      <c r="H156" s="59">
        <v>0</v>
      </c>
      <c r="I156" s="146"/>
      <c r="J156" s="47"/>
      <c r="K156" s="48"/>
    </row>
    <row r="157" spans="2:11" s="11" customFormat="1" ht="21" hidden="1" customHeight="1">
      <c r="B157" s="190" t="s">
        <v>112</v>
      </c>
      <c r="C157" s="179" t="s">
        <v>111</v>
      </c>
      <c r="D157" s="179"/>
      <c r="E157" s="126" t="s">
        <v>129</v>
      </c>
      <c r="F157" s="148">
        <v>45291</v>
      </c>
      <c r="G157" s="25" t="s">
        <v>7</v>
      </c>
      <c r="H157" s="59">
        <f>H158+H159+H160+H161</f>
        <v>0</v>
      </c>
      <c r="I157" s="255" t="s">
        <v>126</v>
      </c>
      <c r="J157" s="45"/>
      <c r="K157" s="46"/>
    </row>
    <row r="158" spans="2:11" s="12" customFormat="1" ht="21" hidden="1" customHeight="1">
      <c r="B158" s="191"/>
      <c r="C158" s="180"/>
      <c r="D158" s="180"/>
      <c r="E158" s="127"/>
      <c r="F158" s="149"/>
      <c r="G158" s="26" t="s">
        <v>8</v>
      </c>
      <c r="H158" s="59"/>
      <c r="I158" s="145"/>
      <c r="J158" s="47"/>
      <c r="K158" s="48"/>
    </row>
    <row r="159" spans="2:11" s="12" customFormat="1" ht="21" hidden="1" customHeight="1">
      <c r="B159" s="191"/>
      <c r="C159" s="180"/>
      <c r="D159" s="180"/>
      <c r="E159" s="127"/>
      <c r="F159" s="149"/>
      <c r="G159" s="26" t="s">
        <v>9</v>
      </c>
      <c r="H159" s="59"/>
      <c r="I159" s="145"/>
      <c r="J159" s="47"/>
      <c r="K159" s="48"/>
    </row>
    <row r="160" spans="2:11" s="12" customFormat="1" ht="21" hidden="1" customHeight="1">
      <c r="B160" s="191"/>
      <c r="C160" s="180"/>
      <c r="D160" s="180"/>
      <c r="E160" s="127"/>
      <c r="F160" s="149"/>
      <c r="G160" s="26" t="s">
        <v>10</v>
      </c>
      <c r="H160" s="59"/>
      <c r="I160" s="145"/>
      <c r="J160" s="47"/>
      <c r="K160" s="48"/>
    </row>
    <row r="161" spans="2:11" s="12" customFormat="1" ht="30" hidden="1" customHeight="1">
      <c r="B161" s="192"/>
      <c r="C161" s="181"/>
      <c r="D161" s="181"/>
      <c r="E161" s="128"/>
      <c r="F161" s="154"/>
      <c r="G161" s="26" t="s">
        <v>11</v>
      </c>
      <c r="H161" s="59">
        <v>0</v>
      </c>
      <c r="I161" s="146"/>
      <c r="J161" s="47"/>
      <c r="K161" s="48"/>
    </row>
    <row r="162" spans="2:11" s="28" customFormat="1" ht="31.15" hidden="1" customHeight="1">
      <c r="B162" s="262" t="s">
        <v>123</v>
      </c>
      <c r="C162" s="259" t="s">
        <v>127</v>
      </c>
      <c r="D162" s="167"/>
      <c r="E162" s="136" t="s">
        <v>108</v>
      </c>
      <c r="F162" s="158">
        <v>44926</v>
      </c>
      <c r="G162" s="27" t="s">
        <v>7</v>
      </c>
      <c r="H162" s="60">
        <f>H163+H164+H165+H166</f>
        <v>0</v>
      </c>
      <c r="I162" s="256" t="s">
        <v>122</v>
      </c>
      <c r="J162" s="49"/>
      <c r="K162" s="50"/>
    </row>
    <row r="163" spans="2:11" s="30" customFormat="1" ht="31.15" hidden="1" customHeight="1">
      <c r="B163" s="263"/>
      <c r="C163" s="260"/>
      <c r="D163" s="168"/>
      <c r="E163" s="137"/>
      <c r="F163" s="159"/>
      <c r="G163" s="29" t="s">
        <v>8</v>
      </c>
      <c r="H163" s="60"/>
      <c r="I163" s="257"/>
      <c r="J163" s="51"/>
      <c r="K163" s="52"/>
    </row>
    <row r="164" spans="2:11" s="30" customFormat="1" ht="31.15" hidden="1" customHeight="1">
      <c r="B164" s="263"/>
      <c r="C164" s="260"/>
      <c r="D164" s="168"/>
      <c r="E164" s="137"/>
      <c r="F164" s="159"/>
      <c r="G164" s="29" t="s">
        <v>9</v>
      </c>
      <c r="H164" s="60"/>
      <c r="I164" s="257"/>
      <c r="J164" s="51"/>
      <c r="K164" s="52"/>
    </row>
    <row r="165" spans="2:11" s="30" customFormat="1" ht="31.15" hidden="1" customHeight="1">
      <c r="B165" s="263"/>
      <c r="C165" s="260"/>
      <c r="D165" s="168"/>
      <c r="E165" s="137"/>
      <c r="F165" s="159"/>
      <c r="G165" s="29" t="s">
        <v>10</v>
      </c>
      <c r="H165" s="60"/>
      <c r="I165" s="257"/>
      <c r="J165" s="51"/>
      <c r="K165" s="52"/>
    </row>
    <row r="166" spans="2:11" s="30" customFormat="1" ht="31.15" hidden="1" customHeight="1">
      <c r="B166" s="264"/>
      <c r="C166" s="261"/>
      <c r="D166" s="169"/>
      <c r="E166" s="138"/>
      <c r="F166" s="166"/>
      <c r="G166" s="29" t="s">
        <v>11</v>
      </c>
      <c r="H166" s="60">
        <v>0</v>
      </c>
      <c r="I166" s="258"/>
      <c r="J166" s="51"/>
      <c r="K166" s="52"/>
    </row>
    <row r="167" spans="2:11" s="73" customFormat="1" ht="30" customHeight="1">
      <c r="B167" s="227" t="s">
        <v>37</v>
      </c>
      <c r="C167" s="218" t="s">
        <v>132</v>
      </c>
      <c r="D167" s="176" t="s">
        <v>83</v>
      </c>
      <c r="E167" s="126" t="s">
        <v>152</v>
      </c>
      <c r="F167" s="148">
        <v>45657</v>
      </c>
      <c r="G167" s="61" t="s">
        <v>7</v>
      </c>
      <c r="H167" s="121">
        <f>H168+H169+H170+H171</f>
        <v>29166.6</v>
      </c>
      <c r="I167" s="170"/>
      <c r="J167" s="96">
        <f>J168+J169</f>
        <v>29166.6</v>
      </c>
      <c r="K167" s="97">
        <f>H167-J167</f>
        <v>0</v>
      </c>
    </row>
    <row r="168" spans="2:11" s="74" customFormat="1" ht="30.75" customHeight="1">
      <c r="B168" s="228"/>
      <c r="C168" s="219"/>
      <c r="D168" s="177"/>
      <c r="E168" s="127"/>
      <c r="F168" s="149"/>
      <c r="G168" s="62" t="s">
        <v>8</v>
      </c>
      <c r="H168" s="121">
        <f>H173+H183</f>
        <v>8736</v>
      </c>
      <c r="I168" s="171"/>
      <c r="J168" s="122">
        <v>8736</v>
      </c>
      <c r="K168" s="97">
        <f t="shared" ref="K168:K169" si="3">H168-J168</f>
        <v>0</v>
      </c>
    </row>
    <row r="169" spans="2:11" s="74" customFormat="1" ht="30" customHeight="1">
      <c r="B169" s="228"/>
      <c r="C169" s="219"/>
      <c r="D169" s="177"/>
      <c r="E169" s="127"/>
      <c r="F169" s="149"/>
      <c r="G169" s="62" t="s">
        <v>9</v>
      </c>
      <c r="H169" s="121">
        <f>H174+H184</f>
        <v>20430.599999999999</v>
      </c>
      <c r="I169" s="171"/>
      <c r="J169" s="122">
        <v>20430.599999999999</v>
      </c>
      <c r="K169" s="97">
        <f t="shared" si="3"/>
        <v>0</v>
      </c>
    </row>
    <row r="170" spans="2:11" s="74" customFormat="1" ht="27.75" customHeight="1">
      <c r="B170" s="228"/>
      <c r="C170" s="219"/>
      <c r="D170" s="177"/>
      <c r="E170" s="127"/>
      <c r="F170" s="149"/>
      <c r="G170" s="62" t="s">
        <v>10</v>
      </c>
      <c r="H170" s="121">
        <f>H175+H185</f>
        <v>0</v>
      </c>
      <c r="I170" s="171"/>
      <c r="J170" s="75"/>
      <c r="K170" s="76"/>
    </row>
    <row r="171" spans="2:11" s="74" customFormat="1" ht="36" customHeight="1">
      <c r="B171" s="229"/>
      <c r="C171" s="220"/>
      <c r="D171" s="178"/>
      <c r="E171" s="128"/>
      <c r="F171" s="154"/>
      <c r="G171" s="62" t="s">
        <v>11</v>
      </c>
      <c r="H171" s="121">
        <f>H176+H186</f>
        <v>0</v>
      </c>
      <c r="I171" s="172"/>
      <c r="J171" s="75"/>
      <c r="K171" s="76"/>
    </row>
    <row r="172" spans="2:11" s="14" customFormat="1" ht="37.5" customHeight="1">
      <c r="B172" s="199" t="s">
        <v>38</v>
      </c>
      <c r="C172" s="173" t="s">
        <v>161</v>
      </c>
      <c r="D172" s="173" t="s">
        <v>83</v>
      </c>
      <c r="E172" s="173"/>
      <c r="F172" s="184"/>
      <c r="G172" s="16" t="s">
        <v>7</v>
      </c>
      <c r="H172" s="56">
        <f>H173+H174+H175+H176</f>
        <v>22048.6</v>
      </c>
      <c r="I172" s="165" t="s">
        <v>163</v>
      </c>
      <c r="J172" s="63"/>
      <c r="K172" s="37"/>
    </row>
    <row r="173" spans="2:11" s="15" customFormat="1" ht="42.75" customHeight="1">
      <c r="B173" s="200"/>
      <c r="C173" s="174"/>
      <c r="D173" s="174"/>
      <c r="E173" s="174"/>
      <c r="F173" s="185"/>
      <c r="G173" s="17" t="s">
        <v>8</v>
      </c>
      <c r="H173" s="56">
        <f>H178</f>
        <v>8736</v>
      </c>
      <c r="I173" s="156"/>
      <c r="J173" s="38"/>
      <c r="K173" s="39"/>
    </row>
    <row r="174" spans="2:11" s="15" customFormat="1" ht="36" customHeight="1">
      <c r="B174" s="200"/>
      <c r="C174" s="174"/>
      <c r="D174" s="174"/>
      <c r="E174" s="174"/>
      <c r="F174" s="185"/>
      <c r="G174" s="17" t="s">
        <v>9</v>
      </c>
      <c r="H174" s="56">
        <f>H179</f>
        <v>13312.6</v>
      </c>
      <c r="I174" s="156"/>
      <c r="J174" s="38"/>
      <c r="K174" s="39"/>
    </row>
    <row r="175" spans="2:11" s="15" customFormat="1" ht="31.5" customHeight="1">
      <c r="B175" s="200"/>
      <c r="C175" s="174"/>
      <c r="D175" s="174"/>
      <c r="E175" s="174"/>
      <c r="F175" s="185"/>
      <c r="G175" s="17" t="s">
        <v>10</v>
      </c>
      <c r="H175" s="56">
        <f>H180</f>
        <v>0</v>
      </c>
      <c r="I175" s="156"/>
      <c r="J175" s="38"/>
      <c r="K175" s="39"/>
    </row>
    <row r="176" spans="2:11" s="15" customFormat="1" ht="36.75" customHeight="1">
      <c r="B176" s="201"/>
      <c r="C176" s="175"/>
      <c r="D176" s="175"/>
      <c r="E176" s="175"/>
      <c r="F176" s="186"/>
      <c r="G176" s="17" t="s">
        <v>11</v>
      </c>
      <c r="H176" s="56">
        <v>0</v>
      </c>
      <c r="I176" s="157"/>
      <c r="J176" s="38"/>
      <c r="K176" s="39"/>
    </row>
    <row r="177" spans="2:11" ht="46.5" customHeight="1">
      <c r="B177" s="129" t="s">
        <v>79</v>
      </c>
      <c r="C177" s="126" t="s">
        <v>97</v>
      </c>
      <c r="D177" s="126"/>
      <c r="E177" s="126"/>
      <c r="F177" s="182"/>
      <c r="G177" s="24" t="s">
        <v>7</v>
      </c>
      <c r="H177" s="54">
        <f>H178+H179+H180+H181</f>
        <v>22048.6</v>
      </c>
      <c r="I177" s="136" t="s">
        <v>164</v>
      </c>
    </row>
    <row r="178" spans="2:11" ht="46.5" customHeight="1">
      <c r="B178" s="130"/>
      <c r="C178" s="127"/>
      <c r="D178" s="127"/>
      <c r="E178" s="127"/>
      <c r="F178" s="183"/>
      <c r="G178" s="6" t="s">
        <v>8</v>
      </c>
      <c r="H178" s="54">
        <v>8736</v>
      </c>
      <c r="I178" s="137"/>
    </row>
    <row r="179" spans="2:11" ht="36.75" customHeight="1">
      <c r="B179" s="130"/>
      <c r="C179" s="127"/>
      <c r="D179" s="127"/>
      <c r="E179" s="127"/>
      <c r="F179" s="183"/>
      <c r="G179" s="6" t="s">
        <v>9</v>
      </c>
      <c r="H179" s="54">
        <v>13312.6</v>
      </c>
      <c r="I179" s="137"/>
    </row>
    <row r="180" spans="2:11" ht="44.25" customHeight="1">
      <c r="B180" s="98"/>
      <c r="C180" s="127"/>
      <c r="D180" s="102"/>
      <c r="E180" s="102"/>
      <c r="F180" s="103"/>
      <c r="G180" s="6" t="s">
        <v>10</v>
      </c>
      <c r="H180" s="54">
        <v>0</v>
      </c>
      <c r="I180" s="137"/>
    </row>
    <row r="181" spans="2:11" ht="45" customHeight="1">
      <c r="B181" s="98"/>
      <c r="C181" s="128"/>
      <c r="D181" s="102"/>
      <c r="E181" s="102"/>
      <c r="F181" s="103"/>
      <c r="G181" s="6" t="s">
        <v>11</v>
      </c>
      <c r="H181" s="54">
        <v>0</v>
      </c>
      <c r="I181" s="138"/>
    </row>
    <row r="182" spans="2:11" s="14" customFormat="1" ht="31.15" customHeight="1">
      <c r="B182" s="199" t="s">
        <v>71</v>
      </c>
      <c r="C182" s="173" t="s">
        <v>162</v>
      </c>
      <c r="D182" s="173" t="s">
        <v>83</v>
      </c>
      <c r="E182" s="173"/>
      <c r="F182" s="184"/>
      <c r="G182" s="16" t="s">
        <v>7</v>
      </c>
      <c r="H182" s="56">
        <f>H183+H184+H185+H186</f>
        <v>7118</v>
      </c>
      <c r="I182" s="165" t="s">
        <v>72</v>
      </c>
      <c r="J182" s="63"/>
      <c r="K182" s="37"/>
    </row>
    <row r="183" spans="2:11" s="15" customFormat="1" ht="31.15" customHeight="1">
      <c r="B183" s="200"/>
      <c r="C183" s="174"/>
      <c r="D183" s="174"/>
      <c r="E183" s="174"/>
      <c r="F183" s="185"/>
      <c r="G183" s="17" t="s">
        <v>8</v>
      </c>
      <c r="H183" s="56">
        <v>0</v>
      </c>
      <c r="I183" s="156"/>
      <c r="J183" s="38"/>
      <c r="K183" s="39"/>
    </row>
    <row r="184" spans="2:11" s="15" customFormat="1" ht="31.15" customHeight="1">
      <c r="B184" s="200"/>
      <c r="C184" s="174"/>
      <c r="D184" s="174"/>
      <c r="E184" s="174"/>
      <c r="F184" s="185"/>
      <c r="G184" s="17" t="s">
        <v>9</v>
      </c>
      <c r="H184" s="99">
        <f>H189</f>
        <v>7118</v>
      </c>
      <c r="I184" s="156"/>
      <c r="J184" s="38"/>
      <c r="K184" s="39"/>
    </row>
    <row r="185" spans="2:11" s="15" customFormat="1" ht="31.15" customHeight="1">
      <c r="B185" s="200"/>
      <c r="C185" s="174"/>
      <c r="D185" s="174"/>
      <c r="E185" s="174"/>
      <c r="F185" s="185"/>
      <c r="G185" s="17" t="s">
        <v>10</v>
      </c>
      <c r="H185" s="56">
        <v>0</v>
      </c>
      <c r="I185" s="156"/>
      <c r="J185" s="38"/>
      <c r="K185" s="39"/>
    </row>
    <row r="186" spans="2:11" s="15" customFormat="1" ht="31.15" customHeight="1">
      <c r="B186" s="201"/>
      <c r="C186" s="175"/>
      <c r="D186" s="175"/>
      <c r="E186" s="175"/>
      <c r="F186" s="186"/>
      <c r="G186" s="17" t="s">
        <v>11</v>
      </c>
      <c r="H186" s="56">
        <v>0</v>
      </c>
      <c r="I186" s="157"/>
      <c r="J186" s="38"/>
      <c r="K186" s="39"/>
    </row>
    <row r="187" spans="2:11" s="5" customFormat="1" ht="33" customHeight="1">
      <c r="B187" s="129" t="s">
        <v>56</v>
      </c>
      <c r="C187" s="126" t="s">
        <v>73</v>
      </c>
      <c r="D187" s="126" t="s">
        <v>83</v>
      </c>
      <c r="E187" s="126"/>
      <c r="F187" s="182"/>
      <c r="G187" s="24" t="s">
        <v>7</v>
      </c>
      <c r="H187" s="54">
        <f>H188+H189+H190+H191</f>
        <v>7118</v>
      </c>
      <c r="I187" s="233" t="s">
        <v>169</v>
      </c>
      <c r="J187" s="33"/>
      <c r="K187" s="34"/>
    </row>
    <row r="188" spans="2:11" ht="32.25" customHeight="1">
      <c r="B188" s="130"/>
      <c r="C188" s="127"/>
      <c r="D188" s="127"/>
      <c r="E188" s="127"/>
      <c r="F188" s="183"/>
      <c r="G188" s="6" t="s">
        <v>8</v>
      </c>
      <c r="H188" s="54">
        <v>0</v>
      </c>
      <c r="I188" s="234"/>
    </row>
    <row r="189" spans="2:11" ht="33" customHeight="1">
      <c r="B189" s="130"/>
      <c r="C189" s="127"/>
      <c r="D189" s="127"/>
      <c r="E189" s="127"/>
      <c r="F189" s="183"/>
      <c r="G189" s="6" t="s">
        <v>9</v>
      </c>
      <c r="H189" s="54">
        <v>7118</v>
      </c>
      <c r="I189" s="234"/>
    </row>
    <row r="190" spans="2:11" ht="30.75" customHeight="1">
      <c r="B190" s="130"/>
      <c r="C190" s="127"/>
      <c r="D190" s="127"/>
      <c r="E190" s="127"/>
      <c r="F190" s="183"/>
      <c r="G190" s="6" t="s">
        <v>10</v>
      </c>
      <c r="H190" s="54">
        <v>0</v>
      </c>
      <c r="I190" s="234"/>
    </row>
    <row r="191" spans="2:11" ht="30" customHeight="1">
      <c r="B191" s="150"/>
      <c r="C191" s="128"/>
      <c r="D191" s="128"/>
      <c r="E191" s="128"/>
      <c r="F191" s="239"/>
      <c r="G191" s="6" t="s">
        <v>11</v>
      </c>
      <c r="H191" s="54">
        <v>0</v>
      </c>
      <c r="I191" s="235"/>
    </row>
    <row r="192" spans="2:11" s="8" customFormat="1" ht="31.5" customHeight="1">
      <c r="B192" s="227" t="s">
        <v>39</v>
      </c>
      <c r="C192" s="218" t="s">
        <v>84</v>
      </c>
      <c r="D192" s="218"/>
      <c r="E192" s="126" t="s">
        <v>152</v>
      </c>
      <c r="F192" s="148">
        <v>45657</v>
      </c>
      <c r="G192" s="61" t="s">
        <v>7</v>
      </c>
      <c r="H192" s="100">
        <f>H193+H194+H195+H196</f>
        <v>1816.3</v>
      </c>
      <c r="I192" s="218" t="s">
        <v>90</v>
      </c>
      <c r="J192" s="35"/>
      <c r="K192" s="23"/>
    </row>
    <row r="193" spans="2:11" s="8" customFormat="1" ht="31.5" customHeight="1">
      <c r="B193" s="228"/>
      <c r="C193" s="219"/>
      <c r="D193" s="219"/>
      <c r="E193" s="127"/>
      <c r="F193" s="149"/>
      <c r="G193" s="61" t="s">
        <v>8</v>
      </c>
      <c r="H193" s="100">
        <f>H198+H203</f>
        <v>0</v>
      </c>
      <c r="I193" s="219"/>
      <c r="J193" s="35"/>
      <c r="K193" s="23"/>
    </row>
    <row r="194" spans="2:11" s="10" customFormat="1" ht="24.75" customHeight="1">
      <c r="B194" s="228"/>
      <c r="C194" s="219"/>
      <c r="D194" s="219"/>
      <c r="E194" s="127"/>
      <c r="F194" s="149"/>
      <c r="G194" s="62" t="s">
        <v>9</v>
      </c>
      <c r="H194" s="100">
        <f t="shared" ref="H194:H195" si="4">H199+H204</f>
        <v>0</v>
      </c>
      <c r="I194" s="219"/>
      <c r="J194" s="36"/>
      <c r="K194" s="22"/>
    </row>
    <row r="195" spans="2:11" s="10" customFormat="1" ht="27.75" customHeight="1">
      <c r="B195" s="228"/>
      <c r="C195" s="219"/>
      <c r="D195" s="219"/>
      <c r="E195" s="127"/>
      <c r="F195" s="149"/>
      <c r="G195" s="62" t="s">
        <v>10</v>
      </c>
      <c r="H195" s="100">
        <f t="shared" si="4"/>
        <v>1816.3</v>
      </c>
      <c r="I195" s="219"/>
      <c r="J195" s="36"/>
      <c r="K195" s="22"/>
    </row>
    <row r="196" spans="2:11" s="10" customFormat="1" ht="31.5">
      <c r="B196" s="229"/>
      <c r="C196" s="220"/>
      <c r="D196" s="220"/>
      <c r="E196" s="128"/>
      <c r="F196" s="154"/>
      <c r="G196" s="61" t="s">
        <v>11</v>
      </c>
      <c r="H196" s="100">
        <f>H201+H206</f>
        <v>0</v>
      </c>
      <c r="I196" s="220"/>
      <c r="J196" s="36"/>
      <c r="K196" s="22"/>
    </row>
    <row r="197" spans="2:11" s="5" customFormat="1" ht="20.25" hidden="1" customHeight="1">
      <c r="B197" s="129" t="s">
        <v>54</v>
      </c>
      <c r="C197" s="224" t="s">
        <v>91</v>
      </c>
      <c r="D197" s="126"/>
      <c r="E197" s="126" t="s">
        <v>129</v>
      </c>
      <c r="F197" s="148">
        <v>45291</v>
      </c>
      <c r="G197" s="24" t="s">
        <v>7</v>
      </c>
      <c r="H197" s="54">
        <f>H198+H199+H200+H201</f>
        <v>0</v>
      </c>
      <c r="I197" s="254" t="s">
        <v>141</v>
      </c>
      <c r="J197" s="33"/>
      <c r="K197" s="34"/>
    </row>
    <row r="198" spans="2:11" ht="21" hidden="1" customHeight="1">
      <c r="B198" s="130"/>
      <c r="C198" s="225"/>
      <c r="D198" s="127"/>
      <c r="E198" s="127"/>
      <c r="F198" s="149"/>
      <c r="G198" s="6" t="s">
        <v>8</v>
      </c>
      <c r="H198" s="54">
        <v>0</v>
      </c>
      <c r="I198" s="208"/>
    </row>
    <row r="199" spans="2:11" ht="26.25" hidden="1" customHeight="1">
      <c r="B199" s="130"/>
      <c r="C199" s="225"/>
      <c r="D199" s="127"/>
      <c r="E199" s="127"/>
      <c r="F199" s="149"/>
      <c r="G199" s="6" t="s">
        <v>9</v>
      </c>
      <c r="H199" s="54">
        <v>0</v>
      </c>
      <c r="I199" s="208"/>
    </row>
    <row r="200" spans="2:11" ht="26.25" hidden="1" customHeight="1">
      <c r="B200" s="130"/>
      <c r="C200" s="225"/>
      <c r="D200" s="127"/>
      <c r="E200" s="127"/>
      <c r="F200" s="149"/>
      <c r="G200" s="6" t="s">
        <v>10</v>
      </c>
      <c r="H200" s="54">
        <v>0</v>
      </c>
      <c r="I200" s="208"/>
    </row>
    <row r="201" spans="2:11" ht="38.25" hidden="1" customHeight="1">
      <c r="B201" s="150"/>
      <c r="C201" s="226"/>
      <c r="D201" s="128"/>
      <c r="E201" s="128"/>
      <c r="F201" s="154"/>
      <c r="G201" s="6" t="s">
        <v>11</v>
      </c>
      <c r="H201" s="54">
        <v>0</v>
      </c>
      <c r="I201" s="209"/>
    </row>
    <row r="202" spans="2:11" s="5" customFormat="1" ht="28.5" customHeight="1">
      <c r="B202" s="129" t="s">
        <v>54</v>
      </c>
      <c r="C202" s="224" t="s">
        <v>92</v>
      </c>
      <c r="D202" s="126"/>
      <c r="E202" s="126" t="s">
        <v>152</v>
      </c>
      <c r="F202" s="148">
        <v>45657</v>
      </c>
      <c r="G202" s="24" t="s">
        <v>7</v>
      </c>
      <c r="H202" s="54">
        <f>H203+H204+H205+H206</f>
        <v>1816.3</v>
      </c>
      <c r="I202" s="236" t="s">
        <v>154</v>
      </c>
      <c r="J202" s="33"/>
      <c r="K202" s="34"/>
    </row>
    <row r="203" spans="2:11" ht="27" customHeight="1">
      <c r="B203" s="130"/>
      <c r="C203" s="225"/>
      <c r="D203" s="127"/>
      <c r="E203" s="127"/>
      <c r="F203" s="149"/>
      <c r="G203" s="6" t="s">
        <v>8</v>
      </c>
      <c r="H203" s="54">
        <v>0</v>
      </c>
      <c r="I203" s="237"/>
    </row>
    <row r="204" spans="2:11" ht="23.25" customHeight="1">
      <c r="B204" s="130"/>
      <c r="C204" s="225"/>
      <c r="D204" s="127"/>
      <c r="E204" s="127"/>
      <c r="F204" s="149"/>
      <c r="G204" s="6" t="s">
        <v>9</v>
      </c>
      <c r="H204" s="54">
        <v>0</v>
      </c>
      <c r="I204" s="237"/>
    </row>
    <row r="205" spans="2:11" ht="22.5" customHeight="1">
      <c r="B205" s="130"/>
      <c r="C205" s="225"/>
      <c r="D205" s="127"/>
      <c r="E205" s="127"/>
      <c r="F205" s="149"/>
      <c r="G205" s="6" t="s">
        <v>10</v>
      </c>
      <c r="H205" s="54">
        <v>1816.3</v>
      </c>
      <c r="I205" s="237"/>
      <c r="J205" s="123"/>
    </row>
    <row r="206" spans="2:11" ht="37.5" customHeight="1">
      <c r="B206" s="150"/>
      <c r="C206" s="226"/>
      <c r="D206" s="128"/>
      <c r="E206" s="128"/>
      <c r="F206" s="154"/>
      <c r="G206" s="6" t="s">
        <v>11</v>
      </c>
      <c r="H206" s="54">
        <v>0</v>
      </c>
      <c r="I206" s="238"/>
    </row>
    <row r="207" spans="2:11" s="73" customFormat="1" ht="30" customHeight="1">
      <c r="B207" s="227" t="s">
        <v>87</v>
      </c>
      <c r="C207" s="230" t="s">
        <v>74</v>
      </c>
      <c r="D207" s="218" t="s">
        <v>82</v>
      </c>
      <c r="E207" s="126" t="s">
        <v>152</v>
      </c>
      <c r="F207" s="148">
        <v>45657</v>
      </c>
      <c r="G207" s="61" t="s">
        <v>7</v>
      </c>
      <c r="H207" s="121">
        <f>H208+H209+H210+H211</f>
        <v>27476</v>
      </c>
      <c r="I207" s="170"/>
      <c r="J207" s="96">
        <f>J209+J210</f>
        <v>27476</v>
      </c>
      <c r="K207" s="97">
        <f>J207-H207</f>
        <v>0</v>
      </c>
    </row>
    <row r="208" spans="2:11" s="10" customFormat="1" ht="30" customHeight="1">
      <c r="B208" s="228"/>
      <c r="C208" s="231"/>
      <c r="D208" s="219"/>
      <c r="E208" s="127"/>
      <c r="F208" s="149"/>
      <c r="G208" s="62" t="s">
        <v>8</v>
      </c>
      <c r="H208" s="121">
        <v>0</v>
      </c>
      <c r="I208" s="171"/>
      <c r="J208" s="36"/>
      <c r="K208" s="22"/>
    </row>
    <row r="209" spans="2:11" s="10" customFormat="1" ht="30" customHeight="1">
      <c r="B209" s="228"/>
      <c r="C209" s="231"/>
      <c r="D209" s="219"/>
      <c r="E209" s="127"/>
      <c r="F209" s="149"/>
      <c r="G209" s="62" t="s">
        <v>9</v>
      </c>
      <c r="H209" s="121">
        <f>H214+H219+H224+H229+H234+H239+H244</f>
        <v>4050.3</v>
      </c>
      <c r="I209" s="171"/>
      <c r="J209" s="101">
        <v>4050.3</v>
      </c>
      <c r="K209" s="23">
        <f>J209-H209</f>
        <v>0</v>
      </c>
    </row>
    <row r="210" spans="2:11" s="10" customFormat="1" ht="30" customHeight="1">
      <c r="B210" s="228"/>
      <c r="C210" s="231"/>
      <c r="D210" s="219"/>
      <c r="E210" s="127"/>
      <c r="F210" s="149"/>
      <c r="G210" s="62" t="s">
        <v>10</v>
      </c>
      <c r="H210" s="121">
        <f>H215+H220+H225+H230+H235+H240+H245+H250</f>
        <v>23425.7</v>
      </c>
      <c r="I210" s="171"/>
      <c r="J210" s="23">
        <v>23425.7</v>
      </c>
      <c r="K210" s="23">
        <f>J210-H210</f>
        <v>0</v>
      </c>
    </row>
    <row r="211" spans="2:11" s="10" customFormat="1" ht="50.25" customHeight="1">
      <c r="B211" s="229"/>
      <c r="C211" s="232"/>
      <c r="D211" s="220"/>
      <c r="E211" s="128"/>
      <c r="F211" s="154"/>
      <c r="G211" s="62" t="s">
        <v>11</v>
      </c>
      <c r="H211" s="121">
        <v>0</v>
      </c>
      <c r="I211" s="172"/>
      <c r="J211" s="36"/>
      <c r="K211" s="22"/>
    </row>
    <row r="212" spans="2:11" s="5" customFormat="1" ht="20.25" customHeight="1">
      <c r="B212" s="129" t="s">
        <v>89</v>
      </c>
      <c r="C212" s="151" t="s">
        <v>175</v>
      </c>
      <c r="D212" s="126"/>
      <c r="E212" s="126" t="s">
        <v>152</v>
      </c>
      <c r="F212" s="148">
        <v>45657</v>
      </c>
      <c r="G212" s="24" t="s">
        <v>7</v>
      </c>
      <c r="H212" s="54">
        <f>H213+H214+H215+H216</f>
        <v>1567.4</v>
      </c>
      <c r="I212" s="236" t="s">
        <v>60</v>
      </c>
      <c r="J212" s="33"/>
      <c r="K212" s="34"/>
    </row>
    <row r="213" spans="2:11" ht="21" customHeight="1">
      <c r="B213" s="130"/>
      <c r="C213" s="152"/>
      <c r="D213" s="127"/>
      <c r="E213" s="127"/>
      <c r="F213" s="149"/>
      <c r="G213" s="6" t="s">
        <v>8</v>
      </c>
      <c r="H213" s="54">
        <v>0</v>
      </c>
      <c r="I213" s="237"/>
    </row>
    <row r="214" spans="2:11" ht="21.75" customHeight="1">
      <c r="B214" s="130"/>
      <c r="C214" s="152"/>
      <c r="D214" s="127"/>
      <c r="E214" s="127"/>
      <c r="F214" s="149"/>
      <c r="G214" s="6" t="s">
        <v>9</v>
      </c>
      <c r="H214" s="54">
        <v>0</v>
      </c>
      <c r="I214" s="237"/>
    </row>
    <row r="215" spans="2:11" ht="21" customHeight="1">
      <c r="B215" s="130"/>
      <c r="C215" s="152"/>
      <c r="D215" s="127"/>
      <c r="E215" s="127"/>
      <c r="F215" s="149"/>
      <c r="G215" s="6" t="s">
        <v>10</v>
      </c>
      <c r="H215" s="54">
        <v>1567.4</v>
      </c>
      <c r="I215" s="237"/>
    </row>
    <row r="216" spans="2:11" ht="35.25" customHeight="1">
      <c r="B216" s="150"/>
      <c r="C216" s="153"/>
      <c r="D216" s="128"/>
      <c r="E216" s="128"/>
      <c r="F216" s="154"/>
      <c r="G216" s="6" t="s">
        <v>11</v>
      </c>
      <c r="H216" s="54">
        <v>0</v>
      </c>
      <c r="I216" s="238"/>
    </row>
    <row r="217" spans="2:11" s="19" customFormat="1" ht="20.25" customHeight="1">
      <c r="B217" s="134" t="s">
        <v>88</v>
      </c>
      <c r="C217" s="249" t="s">
        <v>55</v>
      </c>
      <c r="D217" s="136"/>
      <c r="E217" s="136" t="s">
        <v>152</v>
      </c>
      <c r="F217" s="158">
        <v>45657</v>
      </c>
      <c r="G217" s="18" t="s">
        <v>7</v>
      </c>
      <c r="H217" s="94">
        <f>H218+H219+H220+H221</f>
        <v>18592.3</v>
      </c>
      <c r="I217" s="233" t="s">
        <v>59</v>
      </c>
      <c r="J217" s="41"/>
      <c r="K217" s="42"/>
    </row>
    <row r="218" spans="2:11" s="21" customFormat="1" ht="21" customHeight="1">
      <c r="B218" s="135"/>
      <c r="C218" s="250"/>
      <c r="D218" s="137"/>
      <c r="E218" s="137"/>
      <c r="F218" s="159"/>
      <c r="G218" s="20" t="s">
        <v>8</v>
      </c>
      <c r="H218" s="94">
        <v>0</v>
      </c>
      <c r="I218" s="234"/>
      <c r="J218" s="43"/>
      <c r="K218" s="44"/>
    </row>
    <row r="219" spans="2:11" s="21" customFormat="1" ht="21.75" customHeight="1">
      <c r="B219" s="135"/>
      <c r="C219" s="250"/>
      <c r="D219" s="137"/>
      <c r="E219" s="137"/>
      <c r="F219" s="159"/>
      <c r="G219" s="20" t="s">
        <v>9</v>
      </c>
      <c r="H219" s="94">
        <v>0</v>
      </c>
      <c r="I219" s="234"/>
      <c r="J219" s="43"/>
      <c r="K219" s="44"/>
    </row>
    <row r="220" spans="2:11" s="21" customFormat="1" ht="21" customHeight="1">
      <c r="B220" s="135"/>
      <c r="C220" s="250"/>
      <c r="D220" s="137"/>
      <c r="E220" s="137"/>
      <c r="F220" s="159"/>
      <c r="G220" s="20" t="s">
        <v>10</v>
      </c>
      <c r="H220" s="94">
        <v>18592.3</v>
      </c>
      <c r="I220" s="234"/>
      <c r="J220" s="43"/>
      <c r="K220" s="44"/>
    </row>
    <row r="221" spans="2:11" s="21" customFormat="1" ht="30.75" customHeight="1">
      <c r="B221" s="147"/>
      <c r="C221" s="251"/>
      <c r="D221" s="138"/>
      <c r="E221" s="138"/>
      <c r="F221" s="166"/>
      <c r="G221" s="20" t="s">
        <v>11</v>
      </c>
      <c r="H221" s="94">
        <v>0</v>
      </c>
      <c r="I221" s="235"/>
      <c r="J221" s="43"/>
      <c r="K221" s="44"/>
    </row>
    <row r="222" spans="2:11" s="19" customFormat="1" ht="20.25" customHeight="1">
      <c r="B222" s="134" t="s">
        <v>93</v>
      </c>
      <c r="C222" s="249" t="s">
        <v>75</v>
      </c>
      <c r="D222" s="136"/>
      <c r="E222" s="136" t="s">
        <v>152</v>
      </c>
      <c r="F222" s="158">
        <v>45657</v>
      </c>
      <c r="G222" s="18" t="s">
        <v>7</v>
      </c>
      <c r="H222" s="94">
        <f>H223+H224+H225+H226</f>
        <v>2911</v>
      </c>
      <c r="I222" s="233" t="s">
        <v>58</v>
      </c>
      <c r="J222" s="41"/>
      <c r="K222" s="42"/>
    </row>
    <row r="223" spans="2:11" s="21" customFormat="1" ht="21" customHeight="1">
      <c r="B223" s="135"/>
      <c r="C223" s="250"/>
      <c r="D223" s="137"/>
      <c r="E223" s="137"/>
      <c r="F223" s="159"/>
      <c r="G223" s="20" t="s">
        <v>8</v>
      </c>
      <c r="H223" s="94">
        <v>0</v>
      </c>
      <c r="I223" s="234"/>
      <c r="J223" s="43"/>
      <c r="K223" s="44"/>
    </row>
    <row r="224" spans="2:11" s="21" customFormat="1" ht="21.75" customHeight="1">
      <c r="B224" s="135"/>
      <c r="C224" s="250"/>
      <c r="D224" s="137"/>
      <c r="E224" s="137"/>
      <c r="F224" s="159"/>
      <c r="G224" s="20" t="s">
        <v>9</v>
      </c>
      <c r="H224" s="94">
        <v>0</v>
      </c>
      <c r="I224" s="234"/>
      <c r="J224" s="43"/>
      <c r="K224" s="44"/>
    </row>
    <row r="225" spans="2:11" s="21" customFormat="1" ht="21" customHeight="1">
      <c r="B225" s="135"/>
      <c r="C225" s="250"/>
      <c r="D225" s="137"/>
      <c r="E225" s="137"/>
      <c r="F225" s="159"/>
      <c r="G225" s="20" t="s">
        <v>10</v>
      </c>
      <c r="H225" s="94">
        <v>2911</v>
      </c>
      <c r="I225" s="234"/>
      <c r="J225" s="43"/>
      <c r="K225" s="44"/>
    </row>
    <row r="226" spans="2:11" s="21" customFormat="1" ht="30.75" customHeight="1">
      <c r="B226" s="147"/>
      <c r="C226" s="251"/>
      <c r="D226" s="138"/>
      <c r="E226" s="138"/>
      <c r="F226" s="166"/>
      <c r="G226" s="20" t="s">
        <v>11</v>
      </c>
      <c r="H226" s="94">
        <v>0</v>
      </c>
      <c r="I226" s="235"/>
      <c r="J226" s="43"/>
      <c r="K226" s="44"/>
    </row>
    <row r="227" spans="2:11" s="5" customFormat="1" ht="20.25" customHeight="1">
      <c r="B227" s="129" t="s">
        <v>94</v>
      </c>
      <c r="C227" s="151" t="s">
        <v>76</v>
      </c>
      <c r="D227" s="126"/>
      <c r="E227" s="126" t="s">
        <v>152</v>
      </c>
      <c r="F227" s="148">
        <v>45657</v>
      </c>
      <c r="G227" s="24" t="s">
        <v>7</v>
      </c>
      <c r="H227" s="54">
        <f>H228+H229+H230+H231</f>
        <v>1694</v>
      </c>
      <c r="I227" s="236" t="s">
        <v>57</v>
      </c>
      <c r="J227" s="33"/>
      <c r="K227" s="34"/>
    </row>
    <row r="228" spans="2:11" ht="21" customHeight="1">
      <c r="B228" s="130"/>
      <c r="C228" s="152"/>
      <c r="D228" s="127"/>
      <c r="E228" s="127"/>
      <c r="F228" s="149"/>
      <c r="G228" s="6" t="s">
        <v>8</v>
      </c>
      <c r="H228" s="54">
        <v>0</v>
      </c>
      <c r="I228" s="237"/>
    </row>
    <row r="229" spans="2:11" ht="21.75" customHeight="1">
      <c r="B229" s="130"/>
      <c r="C229" s="152"/>
      <c r="D229" s="127"/>
      <c r="E229" s="127"/>
      <c r="F229" s="149"/>
      <c r="G229" s="6" t="s">
        <v>9</v>
      </c>
      <c r="H229" s="54">
        <v>1694</v>
      </c>
      <c r="I229" s="237"/>
    </row>
    <row r="230" spans="2:11" ht="21" customHeight="1">
      <c r="B230" s="130"/>
      <c r="C230" s="152"/>
      <c r="D230" s="127"/>
      <c r="E230" s="127"/>
      <c r="F230" s="149"/>
      <c r="G230" s="6" t="s">
        <v>10</v>
      </c>
      <c r="H230" s="54">
        <v>0</v>
      </c>
      <c r="I230" s="237"/>
    </row>
    <row r="231" spans="2:11" ht="30.75" customHeight="1">
      <c r="B231" s="150"/>
      <c r="C231" s="153"/>
      <c r="D231" s="128"/>
      <c r="E231" s="128"/>
      <c r="F231" s="154"/>
      <c r="G231" s="6" t="s">
        <v>11</v>
      </c>
      <c r="H231" s="54">
        <v>0</v>
      </c>
      <c r="I231" s="238"/>
    </row>
    <row r="232" spans="2:11" s="5" customFormat="1" ht="20.25" customHeight="1">
      <c r="B232" s="129" t="s">
        <v>95</v>
      </c>
      <c r="C232" s="151" t="s">
        <v>77</v>
      </c>
      <c r="D232" s="126"/>
      <c r="E232" s="126" t="s">
        <v>152</v>
      </c>
      <c r="F232" s="148">
        <v>45657</v>
      </c>
      <c r="G232" s="24" t="s">
        <v>7</v>
      </c>
      <c r="H232" s="54">
        <f>H233+H234+H235+H236</f>
        <v>2032</v>
      </c>
      <c r="I232" s="236" t="s">
        <v>61</v>
      </c>
      <c r="J232" s="33"/>
      <c r="K232" s="34"/>
    </row>
    <row r="233" spans="2:11" ht="21" customHeight="1">
      <c r="B233" s="130"/>
      <c r="C233" s="152"/>
      <c r="D233" s="127"/>
      <c r="E233" s="127"/>
      <c r="F233" s="149"/>
      <c r="G233" s="6" t="s">
        <v>8</v>
      </c>
      <c r="H233" s="54">
        <v>0</v>
      </c>
      <c r="I233" s="237"/>
    </row>
    <row r="234" spans="2:11" ht="29.25" customHeight="1">
      <c r="B234" s="130"/>
      <c r="C234" s="152"/>
      <c r="D234" s="127"/>
      <c r="E234" s="127"/>
      <c r="F234" s="149"/>
      <c r="G234" s="6" t="s">
        <v>9</v>
      </c>
      <c r="H234" s="54">
        <f>1971+61</f>
        <v>2032</v>
      </c>
      <c r="I234" s="237"/>
    </row>
    <row r="235" spans="2:11" ht="31.5" customHeight="1">
      <c r="B235" s="130"/>
      <c r="C235" s="152"/>
      <c r="D235" s="127"/>
      <c r="E235" s="127"/>
      <c r="F235" s="149"/>
      <c r="G235" s="6" t="s">
        <v>10</v>
      </c>
      <c r="H235" s="54">
        <v>0</v>
      </c>
      <c r="I235" s="237"/>
    </row>
    <row r="236" spans="2:11" ht="41.25" customHeight="1">
      <c r="B236" s="150"/>
      <c r="C236" s="153"/>
      <c r="D236" s="128"/>
      <c r="E236" s="128"/>
      <c r="F236" s="154"/>
      <c r="G236" s="6" t="s">
        <v>11</v>
      </c>
      <c r="H236" s="54">
        <v>0</v>
      </c>
      <c r="I236" s="238"/>
    </row>
    <row r="237" spans="2:11" s="19" customFormat="1" ht="21.6" customHeight="1">
      <c r="B237" s="134" t="s">
        <v>96</v>
      </c>
      <c r="C237" s="249" t="s">
        <v>78</v>
      </c>
      <c r="D237" s="136"/>
      <c r="E237" s="126" t="s">
        <v>152</v>
      </c>
      <c r="F237" s="148">
        <v>45657</v>
      </c>
      <c r="G237" s="18" t="s">
        <v>7</v>
      </c>
      <c r="H237" s="94">
        <f>H238+H239+H240+H241</f>
        <v>355</v>
      </c>
      <c r="I237" s="136" t="s">
        <v>153</v>
      </c>
      <c r="J237" s="41"/>
      <c r="K237" s="42"/>
    </row>
    <row r="238" spans="2:11" s="21" customFormat="1" ht="21.6" customHeight="1">
      <c r="B238" s="135"/>
      <c r="C238" s="250"/>
      <c r="D238" s="137"/>
      <c r="E238" s="127"/>
      <c r="F238" s="149"/>
      <c r="G238" s="20" t="s">
        <v>8</v>
      </c>
      <c r="H238" s="94">
        <v>0</v>
      </c>
      <c r="I238" s="252"/>
      <c r="J238" s="43"/>
      <c r="K238" s="44"/>
    </row>
    <row r="239" spans="2:11" s="21" customFormat="1" ht="21.6" customHeight="1">
      <c r="B239" s="135"/>
      <c r="C239" s="250"/>
      <c r="D239" s="137"/>
      <c r="E239" s="127"/>
      <c r="F239" s="149"/>
      <c r="G239" s="20" t="s">
        <v>9</v>
      </c>
      <c r="H239" s="94">
        <v>0</v>
      </c>
      <c r="I239" s="252"/>
      <c r="J239" s="43"/>
      <c r="K239" s="44"/>
    </row>
    <row r="240" spans="2:11" s="21" customFormat="1" ht="21.6" customHeight="1">
      <c r="B240" s="135"/>
      <c r="C240" s="250"/>
      <c r="D240" s="137"/>
      <c r="E240" s="127"/>
      <c r="F240" s="149"/>
      <c r="G240" s="20" t="s">
        <v>10</v>
      </c>
      <c r="H240" s="94">
        <v>355</v>
      </c>
      <c r="I240" s="252"/>
      <c r="J240" s="43"/>
      <c r="K240" s="44"/>
    </row>
    <row r="241" spans="2:11" s="21" customFormat="1" ht="17.25" customHeight="1">
      <c r="B241" s="147"/>
      <c r="C241" s="251"/>
      <c r="D241" s="138"/>
      <c r="E241" s="128"/>
      <c r="F241" s="154"/>
      <c r="G241" s="20" t="s">
        <v>11</v>
      </c>
      <c r="H241" s="94">
        <v>0</v>
      </c>
      <c r="I241" s="253"/>
      <c r="J241" s="43"/>
      <c r="K241" s="44"/>
    </row>
    <row r="242" spans="2:11" s="5" customFormat="1" ht="27.75" customHeight="1">
      <c r="B242" s="129" t="s">
        <v>98</v>
      </c>
      <c r="C242" s="151" t="s">
        <v>100</v>
      </c>
      <c r="D242" s="126"/>
      <c r="E242" s="126" t="s">
        <v>152</v>
      </c>
      <c r="F242" s="148">
        <v>45657</v>
      </c>
      <c r="G242" s="24" t="s">
        <v>7</v>
      </c>
      <c r="H242" s="54">
        <f>H243+H244+H245+H246</f>
        <v>324.3</v>
      </c>
      <c r="I242" s="126" t="s">
        <v>99</v>
      </c>
      <c r="J242" s="33"/>
      <c r="K242" s="34"/>
    </row>
    <row r="243" spans="2:11" ht="33.75" customHeight="1">
      <c r="B243" s="130"/>
      <c r="C243" s="152"/>
      <c r="D243" s="127"/>
      <c r="E243" s="127"/>
      <c r="F243" s="149"/>
      <c r="G243" s="6" t="s">
        <v>8</v>
      </c>
      <c r="H243" s="54">
        <v>0</v>
      </c>
      <c r="I243" s="127"/>
    </row>
    <row r="244" spans="2:11" ht="33" customHeight="1">
      <c r="B244" s="130"/>
      <c r="C244" s="152"/>
      <c r="D244" s="127"/>
      <c r="E244" s="127"/>
      <c r="F244" s="149"/>
      <c r="G244" s="6" t="s">
        <v>9</v>
      </c>
      <c r="H244" s="54">
        <v>324.3</v>
      </c>
      <c r="I244" s="127"/>
    </row>
    <row r="245" spans="2:11" ht="37.5" customHeight="1">
      <c r="B245" s="130"/>
      <c r="C245" s="152"/>
      <c r="D245" s="127"/>
      <c r="E245" s="127"/>
      <c r="F245" s="149"/>
      <c r="G245" s="6" t="s">
        <v>10</v>
      </c>
      <c r="H245" s="54">
        <v>0</v>
      </c>
      <c r="I245" s="127"/>
    </row>
    <row r="246" spans="2:11" ht="45" customHeight="1">
      <c r="B246" s="150"/>
      <c r="C246" s="153"/>
      <c r="D246" s="128"/>
      <c r="E246" s="128"/>
      <c r="F246" s="154"/>
      <c r="G246" s="6" t="s">
        <v>11</v>
      </c>
      <c r="H246" s="54">
        <v>0</v>
      </c>
      <c r="I246" s="128"/>
    </row>
    <row r="247" spans="2:11" s="5" customFormat="1" ht="27.75" hidden="1" customHeight="1">
      <c r="B247" s="129" t="s">
        <v>145</v>
      </c>
      <c r="C247" s="151" t="s">
        <v>146</v>
      </c>
      <c r="D247" s="126"/>
      <c r="E247" s="126" t="s">
        <v>129</v>
      </c>
      <c r="F247" s="148">
        <v>45291</v>
      </c>
      <c r="G247" s="24" t="s">
        <v>7</v>
      </c>
      <c r="H247" s="54">
        <f>H248+H249+H250+H251</f>
        <v>0</v>
      </c>
      <c r="I247" s="131" t="s">
        <v>147</v>
      </c>
      <c r="J247" s="33"/>
      <c r="K247" s="34"/>
    </row>
    <row r="248" spans="2:11" ht="33.75" hidden="1" customHeight="1">
      <c r="B248" s="130"/>
      <c r="C248" s="152"/>
      <c r="D248" s="127"/>
      <c r="E248" s="127"/>
      <c r="F248" s="149"/>
      <c r="G248" s="6" t="s">
        <v>8</v>
      </c>
      <c r="H248" s="54">
        <v>0</v>
      </c>
      <c r="I248" s="132"/>
    </row>
    <row r="249" spans="2:11" ht="33" hidden="1" customHeight="1">
      <c r="B249" s="130"/>
      <c r="C249" s="152"/>
      <c r="D249" s="127"/>
      <c r="E249" s="127"/>
      <c r="F249" s="149"/>
      <c r="G249" s="6" t="s">
        <v>9</v>
      </c>
      <c r="H249" s="54">
        <v>0</v>
      </c>
      <c r="I249" s="132"/>
    </row>
    <row r="250" spans="2:11" ht="37.5" hidden="1" customHeight="1">
      <c r="B250" s="130"/>
      <c r="C250" s="152"/>
      <c r="D250" s="127"/>
      <c r="E250" s="127"/>
      <c r="F250" s="149"/>
      <c r="G250" s="6" t="s">
        <v>10</v>
      </c>
      <c r="H250" s="54">
        <v>0</v>
      </c>
      <c r="I250" s="132"/>
    </row>
    <row r="251" spans="2:11" ht="75" hidden="1" customHeight="1">
      <c r="B251" s="150"/>
      <c r="C251" s="153"/>
      <c r="D251" s="128"/>
      <c r="E251" s="128"/>
      <c r="F251" s="154"/>
      <c r="G251" s="6" t="s">
        <v>11</v>
      </c>
      <c r="H251" s="54">
        <v>0</v>
      </c>
      <c r="I251" s="133"/>
    </row>
    <row r="252" spans="2:11" s="13" customFormat="1" ht="16.5" customHeight="1">
      <c r="H252" s="31"/>
      <c r="J252" s="31"/>
      <c r="K252" s="31"/>
    </row>
    <row r="253" spans="2:11" s="13" customFormat="1">
      <c r="H253" s="31"/>
      <c r="J253" s="31"/>
      <c r="K253" s="31"/>
    </row>
    <row r="254" spans="2:11" s="13" customFormat="1">
      <c r="H254" s="31"/>
      <c r="J254" s="31"/>
      <c r="K254" s="31"/>
    </row>
    <row r="255" spans="2:11" s="13" customFormat="1">
      <c r="H255" s="31"/>
      <c r="J255" s="31"/>
      <c r="K255" s="31"/>
    </row>
    <row r="256" spans="2:11" s="13" customFormat="1">
      <c r="H256" s="31"/>
      <c r="J256" s="31"/>
      <c r="K256" s="31"/>
    </row>
    <row r="257" spans="8:11" s="13" customFormat="1">
      <c r="H257" s="31"/>
      <c r="J257" s="31"/>
      <c r="K257" s="31"/>
    </row>
    <row r="258" spans="8:11" s="13" customFormat="1">
      <c r="H258" s="31"/>
      <c r="J258" s="31"/>
      <c r="K258" s="31"/>
    </row>
    <row r="259" spans="8:11" s="13" customFormat="1">
      <c r="H259" s="31"/>
      <c r="J259" s="31"/>
      <c r="K259" s="31"/>
    </row>
    <row r="260" spans="8:11" s="13" customFormat="1">
      <c r="H260" s="31"/>
      <c r="J260" s="31"/>
      <c r="K260" s="31"/>
    </row>
    <row r="261" spans="8:11" s="13" customFormat="1">
      <c r="H261" s="31"/>
      <c r="J261" s="31"/>
      <c r="K261" s="31"/>
    </row>
    <row r="262" spans="8:11" s="13" customFormat="1">
      <c r="H262" s="31"/>
      <c r="J262" s="31"/>
      <c r="K262" s="31"/>
    </row>
    <row r="263" spans="8:11" s="13" customFormat="1">
      <c r="H263" s="31"/>
      <c r="J263" s="31"/>
      <c r="K263" s="31"/>
    </row>
    <row r="264" spans="8:11" s="13" customFormat="1">
      <c r="H264" s="31"/>
      <c r="J264" s="31"/>
      <c r="K264" s="31"/>
    </row>
    <row r="265" spans="8:11" s="13" customFormat="1">
      <c r="H265" s="31"/>
      <c r="J265" s="31"/>
      <c r="K265" s="31"/>
    </row>
    <row r="266" spans="8:11" s="13" customFormat="1">
      <c r="H266" s="31"/>
      <c r="J266" s="31"/>
      <c r="K266" s="31"/>
    </row>
    <row r="267" spans="8:11" s="13" customFormat="1">
      <c r="H267" s="31"/>
      <c r="J267" s="31"/>
      <c r="K267" s="31"/>
    </row>
    <row r="268" spans="8:11" s="13" customFormat="1">
      <c r="H268" s="31"/>
      <c r="J268" s="31"/>
      <c r="K268" s="31"/>
    </row>
    <row r="269" spans="8:11" s="13" customFormat="1">
      <c r="H269" s="31"/>
      <c r="J269" s="31"/>
      <c r="K269" s="31"/>
    </row>
    <row r="270" spans="8:11" s="13" customFormat="1">
      <c r="H270" s="31"/>
      <c r="J270" s="31"/>
      <c r="K270" s="31"/>
    </row>
  </sheetData>
  <mergeCells count="356">
    <mergeCell ref="E192:E196"/>
    <mergeCell ref="I172:I176"/>
    <mergeCell ref="I177:I181"/>
    <mergeCell ref="B167:B171"/>
    <mergeCell ref="D177:D179"/>
    <mergeCell ref="C177:C181"/>
    <mergeCell ref="B137:B141"/>
    <mergeCell ref="D192:D196"/>
    <mergeCell ref="C162:C166"/>
    <mergeCell ref="D162:D166"/>
    <mergeCell ref="C157:C161"/>
    <mergeCell ref="D157:D161"/>
    <mergeCell ref="B162:B166"/>
    <mergeCell ref="I192:I196"/>
    <mergeCell ref="I187:I191"/>
    <mergeCell ref="I52:I56"/>
    <mergeCell ref="B63:B65"/>
    <mergeCell ref="F63:F65"/>
    <mergeCell ref="C63:C65"/>
    <mergeCell ref="D63:D65"/>
    <mergeCell ref="E63:E65"/>
    <mergeCell ref="B117:B119"/>
    <mergeCell ref="I142:I146"/>
    <mergeCell ref="I137:I141"/>
    <mergeCell ref="C137:C141"/>
    <mergeCell ref="D137:D141"/>
    <mergeCell ref="E137:E141"/>
    <mergeCell ref="F137:F141"/>
    <mergeCell ref="D120:D122"/>
    <mergeCell ref="E120:E122"/>
    <mergeCell ref="F120:F122"/>
    <mergeCell ref="I120:I122"/>
    <mergeCell ref="F142:F146"/>
    <mergeCell ref="B132:B136"/>
    <mergeCell ref="C132:C136"/>
    <mergeCell ref="D132:D136"/>
    <mergeCell ref="E132:E136"/>
    <mergeCell ref="B90:B93"/>
    <mergeCell ref="B126:B128"/>
    <mergeCell ref="I197:I201"/>
    <mergeCell ref="I69:I71"/>
    <mergeCell ref="B72:B74"/>
    <mergeCell ref="C72:C74"/>
    <mergeCell ref="D72:D74"/>
    <mergeCell ref="E72:E74"/>
    <mergeCell ref="F72:F74"/>
    <mergeCell ref="I72:I74"/>
    <mergeCell ref="F132:F136"/>
    <mergeCell ref="I132:I136"/>
    <mergeCell ref="F123:F125"/>
    <mergeCell ref="E117:E119"/>
    <mergeCell ref="C123:C125"/>
    <mergeCell ref="D123:D125"/>
    <mergeCell ref="E123:E125"/>
    <mergeCell ref="E162:E166"/>
    <mergeCell ref="F162:F166"/>
    <mergeCell ref="I162:I166"/>
    <mergeCell ref="I129:I131"/>
    <mergeCell ref="I152:I156"/>
    <mergeCell ref="B152:B156"/>
    <mergeCell ref="B129:B131"/>
    <mergeCell ref="I157:I161"/>
    <mergeCell ref="B157:B161"/>
    <mergeCell ref="B242:B246"/>
    <mergeCell ref="C242:C246"/>
    <mergeCell ref="D242:D246"/>
    <mergeCell ref="E242:E246"/>
    <mergeCell ref="F242:F246"/>
    <mergeCell ref="I242:I246"/>
    <mergeCell ref="I212:I216"/>
    <mergeCell ref="B217:B221"/>
    <mergeCell ref="C217:C221"/>
    <mergeCell ref="D217:D221"/>
    <mergeCell ref="E217:E221"/>
    <mergeCell ref="F217:F221"/>
    <mergeCell ref="I217:I221"/>
    <mergeCell ref="I237:I241"/>
    <mergeCell ref="B222:B226"/>
    <mergeCell ref="C222:C226"/>
    <mergeCell ref="B237:B241"/>
    <mergeCell ref="C237:C241"/>
    <mergeCell ref="D222:D226"/>
    <mergeCell ref="B232:B236"/>
    <mergeCell ref="C232:C236"/>
    <mergeCell ref="D232:D236"/>
    <mergeCell ref="I227:I231"/>
    <mergeCell ref="I232:I236"/>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D29:D31"/>
    <mergeCell ref="C32:C34"/>
    <mergeCell ref="D32:D34"/>
    <mergeCell ref="E32:E34"/>
    <mergeCell ref="I63:I65"/>
    <mergeCell ref="I16:I20"/>
    <mergeCell ref="B29:B31"/>
    <mergeCell ref="C29:C31"/>
    <mergeCell ref="I222:I226"/>
    <mergeCell ref="I202:I206"/>
    <mergeCell ref="I207:I211"/>
    <mergeCell ref="C187:C191"/>
    <mergeCell ref="D187:D191"/>
    <mergeCell ref="B44:B47"/>
    <mergeCell ref="C44:C47"/>
    <mergeCell ref="D44:D47"/>
    <mergeCell ref="E44:E47"/>
    <mergeCell ref="D78:D81"/>
    <mergeCell ref="E78:E81"/>
    <mergeCell ref="F78:F81"/>
    <mergeCell ref="B197:B201"/>
    <mergeCell ref="C197:C201"/>
    <mergeCell ref="D197:D201"/>
    <mergeCell ref="D117:D119"/>
    <mergeCell ref="B142:B146"/>
    <mergeCell ref="F117:F119"/>
    <mergeCell ref="D103:D107"/>
    <mergeCell ref="B120:B122"/>
    <mergeCell ref="E197:E201"/>
    <mergeCell ref="B192:B196"/>
    <mergeCell ref="F187:F191"/>
    <mergeCell ref="F197:F201"/>
    <mergeCell ref="D237:D241"/>
    <mergeCell ref="E237:E241"/>
    <mergeCell ref="F237:F241"/>
    <mergeCell ref="C202:C206"/>
    <mergeCell ref="D202:D206"/>
    <mergeCell ref="B207:B211"/>
    <mergeCell ref="C207:C211"/>
    <mergeCell ref="D207:D211"/>
    <mergeCell ref="E207:E211"/>
    <mergeCell ref="F222:F226"/>
    <mergeCell ref="B227:B231"/>
    <mergeCell ref="C227:C231"/>
    <mergeCell ref="D227:D231"/>
    <mergeCell ref="E227:E231"/>
    <mergeCell ref="F202:F206"/>
    <mergeCell ref="F207:F211"/>
    <mergeCell ref="B202:B206"/>
    <mergeCell ref="E222:E226"/>
    <mergeCell ref="B212:B216"/>
    <mergeCell ref="C212:C216"/>
    <mergeCell ref="D212:D216"/>
    <mergeCell ref="E212:E216"/>
    <mergeCell ref="F212:F216"/>
    <mergeCell ref="E202:E206"/>
    <mergeCell ref="E232:E236"/>
    <mergeCell ref="F232:F236"/>
    <mergeCell ref="F227:F231"/>
    <mergeCell ref="F157:F161"/>
    <mergeCell ref="C117:C119"/>
    <mergeCell ref="C78:C81"/>
    <mergeCell ref="B172:B176"/>
    <mergeCell ref="B147:B151"/>
    <mergeCell ref="C147:C151"/>
    <mergeCell ref="D147:D151"/>
    <mergeCell ref="E147:E151"/>
    <mergeCell ref="F147:F151"/>
    <mergeCell ref="F192:F196"/>
    <mergeCell ref="B177:B179"/>
    <mergeCell ref="C167:C171"/>
    <mergeCell ref="B182:B186"/>
    <mergeCell ref="C182:C186"/>
    <mergeCell ref="D182:D186"/>
    <mergeCell ref="E182:E186"/>
    <mergeCell ref="F182:F186"/>
    <mergeCell ref="B187:B191"/>
    <mergeCell ref="E187:E191"/>
    <mergeCell ref="C192:C196"/>
    <mergeCell ref="C129:C131"/>
    <mergeCell ref="B16:B2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E26:E28"/>
    <mergeCell ref="F26:F28"/>
    <mergeCell ref="E29:E31"/>
    <mergeCell ref="F38:F40"/>
    <mergeCell ref="E38:E40"/>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I41:I43"/>
    <mergeCell ref="I32:I34"/>
    <mergeCell ref="B112:B116"/>
    <mergeCell ref="B86:B89"/>
    <mergeCell ref="F86:F89"/>
    <mergeCell ref="C112:C116"/>
    <mergeCell ref="D112:D116"/>
    <mergeCell ref="E112:E116"/>
    <mergeCell ref="F112:F116"/>
    <mergeCell ref="B98:B102"/>
    <mergeCell ref="E98:E102"/>
    <mergeCell ref="F98:F102"/>
    <mergeCell ref="I98:I102"/>
    <mergeCell ref="C86:C89"/>
    <mergeCell ref="D86:D89"/>
    <mergeCell ref="E86:E89"/>
    <mergeCell ref="D94:D97"/>
    <mergeCell ref="E94:E97"/>
    <mergeCell ref="F94:F97"/>
    <mergeCell ref="C98:C102"/>
    <mergeCell ref="I48:I51"/>
    <mergeCell ref="D57:D59"/>
    <mergeCell ref="E57:E59"/>
    <mergeCell ref="B52:B56"/>
    <mergeCell ref="E90:E93"/>
    <mergeCell ref="F90:F93"/>
    <mergeCell ref="C82:C85"/>
    <mergeCell ref="D82:D85"/>
    <mergeCell ref="E82:E85"/>
    <mergeCell ref="F82:F85"/>
    <mergeCell ref="F44:F47"/>
    <mergeCell ref="F48:F51"/>
    <mergeCell ref="D52:D56"/>
    <mergeCell ref="E52:E56"/>
    <mergeCell ref="F52:F56"/>
    <mergeCell ref="F57:F59"/>
    <mergeCell ref="C69:C71"/>
    <mergeCell ref="D69:D71"/>
    <mergeCell ref="E69:E71"/>
    <mergeCell ref="F69:F71"/>
    <mergeCell ref="C52:C56"/>
    <mergeCell ref="I38:I40"/>
    <mergeCell ref="C57:C59"/>
    <mergeCell ref="I167:I171"/>
    <mergeCell ref="D172:D176"/>
    <mergeCell ref="E172:E176"/>
    <mergeCell ref="E177:E179"/>
    <mergeCell ref="C142:C146"/>
    <mergeCell ref="D142:D146"/>
    <mergeCell ref="E142:E146"/>
    <mergeCell ref="D167:D171"/>
    <mergeCell ref="E167:E171"/>
    <mergeCell ref="C152:C156"/>
    <mergeCell ref="D152:D156"/>
    <mergeCell ref="E152:E156"/>
    <mergeCell ref="F167:F171"/>
    <mergeCell ref="F177:F179"/>
    <mergeCell ref="F172:F176"/>
    <mergeCell ref="C172:C176"/>
    <mergeCell ref="F152:F156"/>
    <mergeCell ref="E157:E161"/>
    <mergeCell ref="I147:I151"/>
    <mergeCell ref="D129:D131"/>
    <mergeCell ref="E129:E131"/>
    <mergeCell ref="F129:F131"/>
    <mergeCell ref="I108:I111"/>
    <mergeCell ref="I75:I77"/>
    <mergeCell ref="I29:I31"/>
    <mergeCell ref="B26:B28"/>
    <mergeCell ref="C26:C28"/>
    <mergeCell ref="D26:D28"/>
    <mergeCell ref="I26:I28"/>
    <mergeCell ref="I182:I186"/>
    <mergeCell ref="I117:I119"/>
    <mergeCell ref="C120:C122"/>
    <mergeCell ref="E103:E107"/>
    <mergeCell ref="F103:F107"/>
    <mergeCell ref="C126:C128"/>
    <mergeCell ref="D126:D128"/>
    <mergeCell ref="C94:C97"/>
    <mergeCell ref="C75:C77"/>
    <mergeCell ref="D75:D77"/>
    <mergeCell ref="E75:E77"/>
    <mergeCell ref="F75:F77"/>
    <mergeCell ref="E108:E111"/>
    <mergeCell ref="F108:F111"/>
    <mergeCell ref="I94:I97"/>
    <mergeCell ref="D98:D102"/>
    <mergeCell ref="D108:D111"/>
    <mergeCell ref="B57:B59"/>
    <mergeCell ref="F126:F128"/>
    <mergeCell ref="B247:B251"/>
    <mergeCell ref="C247:C251"/>
    <mergeCell ref="D247:D251"/>
    <mergeCell ref="E247:E251"/>
    <mergeCell ref="F247:F251"/>
    <mergeCell ref="I247:I251"/>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J138:J142"/>
    <mergeCell ref="I126:I128"/>
    <mergeCell ref="I57:I59"/>
    <mergeCell ref="I82:I85"/>
    <mergeCell ref="B60:B62"/>
    <mergeCell ref="I78:I81"/>
    <mergeCell ref="B82:B85"/>
    <mergeCell ref="B69:B71"/>
    <mergeCell ref="B78:B81"/>
    <mergeCell ref="B75:B77"/>
    <mergeCell ref="I90:I93"/>
    <mergeCell ref="B123:B125"/>
    <mergeCell ref="I86:I89"/>
    <mergeCell ref="B94:B97"/>
    <mergeCell ref="I103:I107"/>
    <mergeCell ref="C108:C111"/>
    <mergeCell ref="I123:I125"/>
    <mergeCell ref="C90:C93"/>
    <mergeCell ref="D90:D93"/>
    <mergeCell ref="I112:I116"/>
    <mergeCell ref="B108:B111"/>
    <mergeCell ref="B103:B107"/>
    <mergeCell ref="C103:C107"/>
    <mergeCell ref="E126:E128"/>
  </mergeCells>
  <pageMargins left="7.874015748031496E-2" right="0.11811023622047245" top="0.35433070866141736" bottom="0.35433070866141736" header="0.31496062992125984" footer="0.31496062992125984"/>
  <pageSetup paperSize="9" scale="62" fitToHeight="7" orientation="landscape" r:id="rId1"/>
  <rowBreaks count="2" manualBreakCount="2">
    <brk id="107" max="8" man="1"/>
    <brk id="181"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 г.</vt:lpstr>
      <vt:lpstr>'2024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2024-03-26T08:48:21Z</dcterms:modified>
</cp:coreProperties>
</file>