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0" yWindow="0" windowWidth="19440" windowHeight="7905"/>
  </bookViews>
  <sheets>
    <sheet name="2023 г." sheetId="1" r:id="rId1"/>
  </sheets>
  <definedNames>
    <definedName name="_xlnm.Print_Area" localSheetId="0">'2023 г.'!$A$1:$I$241</definedName>
  </definedNames>
  <calcPr calcId="125725"/>
</workbook>
</file>

<file path=xl/calcChain.xml><?xml version="1.0" encoding="utf-8"?>
<calcChain xmlns="http://schemas.openxmlformats.org/spreadsheetml/2006/main">
  <c r="H74" i="1"/>
  <c r="H53"/>
  <c r="H108"/>
  <c r="H58" l="1"/>
  <c r="H59"/>
  <c r="H55" s="1"/>
  <c r="H67"/>
  <c r="H61"/>
  <c r="H96"/>
  <c r="H131"/>
  <c r="H119"/>
  <c r="H118"/>
  <c r="H174"/>
  <c r="H200"/>
  <c r="H54" l="1"/>
  <c r="H173"/>
  <c r="H52" l="1"/>
  <c r="H122"/>
  <c r="H115"/>
  <c r="H23" l="1"/>
  <c r="H103" l="1"/>
  <c r="H98" l="1"/>
  <c r="H31" l="1"/>
  <c r="H94" l="1"/>
  <c r="H157" l="1"/>
  <c r="H90" l="1"/>
  <c r="H48"/>
  <c r="H44" l="1"/>
  <c r="H24" l="1"/>
  <c r="H152" l="1"/>
  <c r="H137"/>
  <c r="H17"/>
  <c r="H86"/>
  <c r="H147" l="1"/>
  <c r="H204" l="1"/>
  <c r="H205"/>
  <c r="H237"/>
  <c r="H207" l="1"/>
  <c r="H170"/>
  <c r="H165" s="1"/>
  <c r="H168"/>
  <c r="H163" s="1"/>
  <c r="H191"/>
  <c r="H189"/>
  <c r="H114" s="1"/>
  <c r="H188"/>
  <c r="H197"/>
  <c r="H166"/>
  <c r="H182"/>
  <c r="H169"/>
  <c r="H172"/>
  <c r="H12" l="1"/>
  <c r="H190"/>
  <c r="H187" s="1"/>
  <c r="H167"/>
  <c r="H192"/>
  <c r="H112"/>
  <c r="H179" l="1"/>
  <c r="H82"/>
  <c r="H78"/>
  <c r="H75"/>
  <c r="H177" l="1"/>
  <c r="H164"/>
  <c r="H66"/>
  <c r="H162" l="1"/>
  <c r="H135"/>
  <c r="H19" s="1"/>
  <c r="H232" l="1"/>
  <c r="H227"/>
  <c r="H222"/>
  <c r="H217"/>
  <c r="H212"/>
  <c r="H142"/>
  <c r="H57"/>
  <c r="H69"/>
  <c r="H63"/>
  <c r="H60"/>
  <c r="H129"/>
  <c r="H126"/>
  <c r="H123"/>
  <c r="H120"/>
  <c r="H117"/>
  <c r="H41"/>
  <c r="H38"/>
  <c r="H35"/>
  <c r="H32"/>
  <c r="H29"/>
  <c r="H26"/>
  <c r="H14" l="1"/>
  <c r="H202"/>
  <c r="H72"/>
  <c r="H134"/>
  <c r="H18" s="1"/>
  <c r="H21"/>
  <c r="H13" l="1"/>
  <c r="H11" s="1"/>
  <c r="H16" l="1"/>
</calcChain>
</file>

<file path=xl/comments1.xml><?xml version="1.0" encoding="utf-8"?>
<comments xmlns="http://schemas.openxmlformats.org/spreadsheetml/2006/main">
  <authors>
    <author>Автор</author>
  </authors>
  <commentList>
    <comment ref="H57" authorId="0">
      <text>
        <r>
          <rPr>
            <b/>
            <sz val="9"/>
            <color indexed="81"/>
            <rFont val="Tahoma"/>
            <charset val="1"/>
          </rPr>
          <t>Автор:</t>
        </r>
        <r>
          <rPr>
            <sz val="9"/>
            <color indexed="81"/>
            <rFont val="Tahoma"/>
            <charset val="1"/>
          </rPr>
          <t xml:space="preserve">
без классного руководства, без советников</t>
        </r>
      </text>
    </comment>
    <comment ref="H62" authorId="0">
      <text>
        <r>
          <rPr>
            <b/>
            <sz val="9"/>
            <color indexed="81"/>
            <rFont val="Tahoma"/>
            <family val="2"/>
            <charset val="204"/>
          </rPr>
          <t>Автор:</t>
        </r>
        <r>
          <rPr>
            <sz val="9"/>
            <color indexed="81"/>
            <rFont val="Tahoma"/>
            <family val="2"/>
            <charset val="204"/>
          </rPr>
          <t xml:space="preserve">
гимназия платные услуги</t>
        </r>
      </text>
    </comment>
    <comment ref="I66" authorId="0">
      <text>
        <r>
          <rPr>
            <b/>
            <sz val="9"/>
            <color indexed="81"/>
            <rFont val="Tahoma"/>
            <family val="2"/>
            <charset val="204"/>
          </rPr>
          <t>Автор:</t>
        </r>
        <r>
          <rPr>
            <sz val="9"/>
            <color indexed="81"/>
            <rFont val="Tahoma"/>
            <family val="2"/>
            <charset val="204"/>
          </rPr>
          <t xml:space="preserve">
если за период с сентября по декабрь 2022г.больше не поедут, то поставить асигнования и касовые как в отчете на 01.07.22</t>
        </r>
      </text>
    </comment>
    <comment ref="H73" authorId="0">
      <text>
        <r>
          <rPr>
            <b/>
            <sz val="9"/>
            <color indexed="81"/>
            <rFont val="Tahoma"/>
            <family val="2"/>
            <charset val="204"/>
          </rPr>
          <t>Автор:</t>
        </r>
        <r>
          <rPr>
            <sz val="9"/>
            <color indexed="81"/>
            <rFont val="Tahoma"/>
            <family val="2"/>
            <charset val="204"/>
          </rPr>
          <t xml:space="preserve">
налоги выравнивание</t>
        </r>
      </text>
    </comment>
    <comment ref="I232" authorId="0">
      <text>
        <r>
          <rPr>
            <b/>
            <sz val="9"/>
            <color indexed="81"/>
            <rFont val="Tahoma"/>
            <family val="2"/>
            <charset val="204"/>
          </rPr>
          <t>Автор:</t>
        </r>
        <r>
          <rPr>
            <sz val="9"/>
            <color indexed="81"/>
            <rFont val="Tahoma"/>
            <family val="2"/>
            <charset val="204"/>
          </rPr>
          <t xml:space="preserve">
в отчете за 6 мес.расписать какие были проведены мероприятия (без финансовой обеспеченности) и сколько</t>
        </r>
      </text>
    </comment>
  </commentList>
</comments>
</file>

<file path=xl/sharedStrings.xml><?xml version="1.0" encoding="utf-8"?>
<sst xmlns="http://schemas.openxmlformats.org/spreadsheetml/2006/main" count="435" uniqueCount="170">
  <si>
    <t>Срок</t>
  </si>
  <si>
    <t>Ожидаемый результат реализации          мероприятия муниципальной                 программы (краткое описание)</t>
  </si>
  <si>
    <t>№  п/п</t>
  </si>
  <si>
    <t>Ответственный исполнитель (должность)</t>
  </si>
  <si>
    <t>Источники финансиро-вания</t>
  </si>
  <si>
    <t>Начало реализации</t>
  </si>
  <si>
    <t>Окончание реализации</t>
  </si>
  <si>
    <t>Всего, в том числе:</t>
  </si>
  <si>
    <t>федеральн. бюджет</t>
  </si>
  <si>
    <t>областной бюджет</t>
  </si>
  <si>
    <t>городской бюджет</t>
  </si>
  <si>
    <t>иные внебюджетные источники</t>
  </si>
  <si>
    <t>1.1</t>
  </si>
  <si>
    <t xml:space="preserve">Отдельное мероприятие:  «Реализация прав на получение   общедоступного  и бесплатного      дошкольного  образования, обеспеченного  современными условиями обучения»
</t>
  </si>
  <si>
    <t>Наименование муниципальной  программы, подпрограммы,   отдельного мероприятия,    мероприятия, входящего в состав отдельного мероприятия</t>
  </si>
  <si>
    <t xml:space="preserve">Сохранение кадрового потенциала
</t>
  </si>
  <si>
    <t>1.1.1</t>
  </si>
  <si>
    <t>1.1.2</t>
  </si>
  <si>
    <t xml:space="preserve">Приобретение спортивного оборудования, функциональной мебели, учебных изданий, кан-целярских принадлежностей, расходы по оборудованию учебных мест для воспитанни-ков, музыкального, интерактивного, проекционного оборудования, компьютеров и другие расходы. 
</t>
  </si>
  <si>
    <t>1.1.3</t>
  </si>
  <si>
    <t xml:space="preserve">Мероприятия, связанные с безопасностью образовательно-воспитательного процесса в зданиях и на территории образовательных организаций </t>
  </si>
  <si>
    <t>1.1.4</t>
  </si>
  <si>
    <t>Обучение на курсах переподготовки и повышения квалификации педагогических кадров, руководителей учреждений</t>
  </si>
  <si>
    <t>1.1.5</t>
  </si>
  <si>
    <t>Оплата работ и услуг по 11 дошкольным образовательным организациям</t>
  </si>
  <si>
    <t>1.1.6</t>
  </si>
  <si>
    <t>Расходы на оплату работ, услуг   по содержанию и обслуживанию имущества, финансовое обеспечения деятельности.</t>
  </si>
  <si>
    <t xml:space="preserve">Отдельное мероприятие:  «Реализация прав  на получение   общедоступного, бесплатного  дополнительного  образования, обеспеченного современными            условиями обучения  и  выявление,   поддержка  одаренных детей»      
</t>
  </si>
  <si>
    <t>1.3</t>
  </si>
  <si>
    <t>1.3.1</t>
  </si>
  <si>
    <t>1.3.2</t>
  </si>
  <si>
    <t xml:space="preserve">Финансовое обеспечение организации и проведения различных мероприятий по 3  учреждениям дополнительного образования детей. </t>
  </si>
  <si>
    <t>Мероприятия, связанные с безопасностью образовательно-воспитательного процесса в зданиях и на территории образовательных организаций.</t>
  </si>
  <si>
    <t>1.3.4</t>
  </si>
  <si>
    <t>1.3.3</t>
  </si>
  <si>
    <t>1.3.5</t>
  </si>
  <si>
    <t>1.4</t>
  </si>
  <si>
    <t>2.</t>
  </si>
  <si>
    <t>2.1</t>
  </si>
  <si>
    <t>3</t>
  </si>
  <si>
    <t>1.2</t>
  </si>
  <si>
    <t>1.2.1</t>
  </si>
  <si>
    <t>1.2.2</t>
  </si>
  <si>
    <t>1.2.3</t>
  </si>
  <si>
    <t>1.2.4</t>
  </si>
  <si>
    <t>1.2.5</t>
  </si>
  <si>
    <t>1.2.6</t>
  </si>
  <si>
    <t xml:space="preserve">Подготовка к новому учебному году </t>
  </si>
  <si>
    <t>Расходы на командировки для сопровождения учащихся на региональные олимпиады</t>
  </si>
  <si>
    <t>1</t>
  </si>
  <si>
    <t>1.4.1</t>
  </si>
  <si>
    <t>Оплата стоимости питания детей в лагерях, организованных муниципальными учреждениями, осуществляющими организацию отдыха и оздоровления детей в каникулярное время, с дневным пребыванием</t>
  </si>
  <si>
    <t>1.4.2</t>
  </si>
  <si>
    <t>Организация временной занятости несовершеннолетних в возрасте от 14 до 18 лет в летний период</t>
  </si>
  <si>
    <t>3.1</t>
  </si>
  <si>
    <t xml:space="preserve">Финансовое обеспечение деятельности муниципального казенного учреждения «Центр бюджетного сопровождения и хозяйственного обслуживания  администрации города Вятские Поляны»
</t>
  </si>
  <si>
    <t>2.2.1</t>
  </si>
  <si>
    <t>Обеспечение деятельности по опеке и попечительству: выплата заработной платы, мат.затраты</t>
  </si>
  <si>
    <t>Обеспечение деятельности информационно-методического центра: выплата заработной платы, мат.затраты</t>
  </si>
  <si>
    <t>Обеспечение деятельности централизованной бухгалтерии: выплата заработной платы, мат.затраты</t>
  </si>
  <si>
    <t>Обеспечение деятельности органов местного самоуправления: выплата заработной платы, мат.затраты</t>
  </si>
  <si>
    <t>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</si>
  <si>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1.2.7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</si>
  <si>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общеобразовательных организациях города Вятские Поляны</t>
  </si>
  <si>
    <t>Выплата заработной платы педагогическим,  руководящим работникам и обслуживающему персоналу 11 дошкольных образовательных организаций.</t>
  </si>
  <si>
    <t>Приобретение и сопровождение программных продуктов, права использования СБИС; сервисное обслуживание процесса эксплуатации информационно-аналитической системы АВЕРС, Касперский, техническое обслуживание защищенного канала.</t>
  </si>
  <si>
    <t xml:space="preserve">Отдельное мероприятие: 
 «Реализация прав на получение         общедоступного и бесплатного            начального  общего, основного           общего, среднего общего образования, обеспеченного  современными условиями обучения»
</t>
  </si>
  <si>
    <t>Выплата заработной платы педагогическим,  руководящим работникам и обслуживающему персоналу по 3  учреждениям дополнительного образования детей.</t>
  </si>
  <si>
    <t>Организация и проведение мероприятий, конкурсов, выставок, соревнований.                                                     Участие в городских, областных, межрегиональных, всероссийских и международных мероприятиях.</t>
  </si>
  <si>
    <t>Оплата работ и услуг по 3  учреждениям дополнительного образования детей.</t>
  </si>
  <si>
    <t xml:space="preserve">Отдельное мероприятие: «Создание оптимальных  условий для труда, отдыха и оздоровления несовершеннолетних в каникулярное время» </t>
  </si>
  <si>
    <t>2.2.</t>
  </si>
  <si>
    <t xml:space="preserve"> </t>
  </si>
  <si>
    <t xml:space="preserve">Выполнение отдельных государственных полномочий по назначению и выплате еже-месячных денежных выплат на детей-сирот и детей, оставшихся без попечения родителей, находящихся под опекой (попе-чительством), в приемной семье, и по начислению и выплате ежемесячного вознаграждения, причитающегося приемным родителям. 
</t>
  </si>
  <si>
    <t>Отдельное мероприятие:  «Обеспечение реализации муниципальной программы   и другие мероприятия в области образования»</t>
  </si>
  <si>
    <t>Финансовое    обеспечение    деятельности   муниципального  казенного учреждения «Информационно-методический центр управления образования администрации города Вятские Поляны»</t>
  </si>
  <si>
    <t>Финансовое обеспечение деятельности по опеке и попечительству</t>
  </si>
  <si>
    <t xml:space="preserve"> Получение субвенций из областного бюджета на выполнение отдельных   государственных полномочий по начислению и выплате компенсации платы, взимаемой с родителей (законных представителей) за присмотр и уход за детьми в муниципальных образовательных организациях, реализующих  образовательные программы дошкольного образования</t>
  </si>
  <si>
    <t xml:space="preserve"> Организация и проведение конкурсов, семинаров и других мероприятий в области образования</t>
  </si>
  <si>
    <t>2.1.1</t>
  </si>
  <si>
    <t>1.2.8</t>
  </si>
  <si>
    <t xml:space="preserve">Никифорова С. Н.
начальник Управления образования
администра-ции
г. Вятские Поляны
</t>
  </si>
  <si>
    <t xml:space="preserve">Никифорова С. Н. начальник  Управления образования, МКУ «Центр  бюджетного сопровождения и хозяйственного обслуживания», МКУ «Информационно-методический центр»
</t>
  </si>
  <si>
    <t xml:space="preserve">Соловьева М. А.
начальник отдела опеки и попечи-тельства 
Управления образования 
</t>
  </si>
  <si>
    <t>Обеспечение персонифицированного финансирования дополнительного образования детей.</t>
  </si>
  <si>
    <t xml:space="preserve">организация временной занятости несовершеннолетних граждан в        возрасте от 14 до 18 лет в летний           период;
- организация лагерей с дневным   пребыванием;
</t>
  </si>
  <si>
    <t>Мероприятия, направленные на организацию бесплатного горячего питания обучающихся, получающих начальное общее образование в муниципальных образовательных организациях города Вятские Поляны</t>
  </si>
  <si>
    <t>Мероприятия, направленные на выплату ежемесячного денежного вознаграждения за классное руководство педагогическим работникам муниципальных образовательных организаций города Вятские Поляны</t>
  </si>
  <si>
    <t>4</t>
  </si>
  <si>
    <t>4.2</t>
  </si>
  <si>
    <t>4.1</t>
  </si>
  <si>
    <t xml:space="preserve">Финансовое обеспечение организации и проведения различных мероприятий   учреждениям дополнительного образования детей за счет сертификатов ПФДО. </t>
  </si>
  <si>
    <t>Отдельное  мероприятие «Субсидии (гранты в форме субсидий), подлежащие казначейскому сопровождению»</t>
  </si>
  <si>
    <t>Отдельное  мероприятие «Субсидии (гранты в форме субсидий), не подлежащие казначейскому сопровождению»</t>
  </si>
  <si>
    <t>4.3</t>
  </si>
  <si>
    <t>4.4</t>
  </si>
  <si>
    <t>4.5</t>
  </si>
  <si>
    <t>4.6</t>
  </si>
  <si>
    <t xml:space="preserve"> Получение субвенций из областного бюджета на выполнение отдельных государственных полномочий по обеспечению прав детей-сирот и детей, оставшихся без попечения родителей, лиц из числа детей-сирот и детей, оставшихся без попечения родителей, на жилое помещение в соответствии с Законом Кировской области «О социальной поддержке детей-сирот и детей, оставшихся без попечения родителей, лиц из числа детей-сирот и детей, оставшихся без попечения родителей, детей, попавших в сложную жизненную ситуацию»
  </t>
  </si>
  <si>
    <t>4.7</t>
  </si>
  <si>
    <t>Начисление и выплата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</si>
  <si>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Получение субвенций местным бюджетам из областного бюджета на выполнение отдельных государственных полномочий по начислению и выплате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педагогическим работникам муниципальных образовательных организаций, участвующим в проведении указанной государственной итоговой аттестации</t>
  </si>
  <si>
    <t xml:space="preserve">                                              постановлением администрации</t>
  </si>
  <si>
    <t xml:space="preserve">                                              города Вятские Поляны</t>
  </si>
  <si>
    <t xml:space="preserve">                                              УТВЕРЖДЕН</t>
  </si>
  <si>
    <t xml:space="preserve">                                              Приложение  </t>
  </si>
  <si>
    <t xml:space="preserve">оплата услуг связи; - оплата коммунальных услуг; - приобретение материальных запасов для 3 учреждений дополнительного образования детей; - уплата налогов; -оплата пени; -  прочее
</t>
  </si>
  <si>
    <t>1.5</t>
  </si>
  <si>
    <t xml:space="preserve">Отдельное мероприятие:  «Подготовка образовательного пространства в муниципальных общеобразовательных организациях, на базе которых создаются центры образования естественно-научной и технологической направленности "Точка роста»      
</t>
  </si>
  <si>
    <t xml:space="preserve">01.01.2022
</t>
  </si>
  <si>
    <t>Выплата ежемесячного денежного вознаграждения в размере 5000,00 руб за классное руководство 110 педагогическим работникам, начисления на выплаты по оплате труда в размере 30,2%</t>
  </si>
  <si>
    <t>Выплата заработной платы педагогическим,  руководящим работникам и обслуживающему персоналу трем общеобразовательным организациям, начисления на выплаты по оплате труда в размере 30,2%</t>
  </si>
  <si>
    <t>1.2.9</t>
  </si>
  <si>
    <t>Отдельное мероприятие:  «Создание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</si>
  <si>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1.6</t>
  </si>
  <si>
    <t>1.1.7</t>
  </si>
  <si>
    <t>Мероприятия, направленные на выполнение предписаний надзорных органорв и приведение зданий в соотвествие с требованиями, предъявляемыми к безопасности в процессе эксплуатации в муниципальных образовательных организациях города Вятские Поляны</t>
  </si>
  <si>
    <t>В 3  учреждениях дополнительного образования детей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Обслуживание кнопки безопасности в ЦДОД.</t>
  </si>
  <si>
    <t>оплата услуг связи; - оплата коммунальных услуг; - приобретение материальных запасов ;
- приобретение продуктов питания в школьные столовые; уплата налогов; расходы для организации работы в условиях сохранения рисков распространения COVID-19</t>
  </si>
  <si>
    <t>1.1.8</t>
  </si>
  <si>
    <t>Мероприятия, направленные на организацию питания в муниципальных образовательных организациях города Вятские Поляны, реализующих программу дошкольного образования</t>
  </si>
  <si>
    <t>Приобретение продуктов питания для 11 дошкольных образовательных  организаций</t>
  </si>
  <si>
    <t>Мероприятия, направленные на благоустройство территорий муниципальных образовательных организациях города Вятские Поляны</t>
  </si>
  <si>
    <t>1.2.10</t>
  </si>
  <si>
    <t>Выплата заработной платы работникам по должности "Советник директора по воспитанию и взаимодействию с общественными объединениями": МКОУ гимназия - 1,0 ст., МКОУ лицей им. Г. С. Шпагина - 1,0 ст., МКОУ СОШ № 5 - 0,5 ст.; начисления на выплаты по оплате труда в размере 30,2%</t>
  </si>
  <si>
    <t>1.7</t>
  </si>
  <si>
    <t>МКОУ "Лицей с кадетскими классами имени Г.С. Шпагина": Ремонт проезда по адресу: ул.Азина д.62 - 597,7 т.р.; благоустройство территории по адресу: ул.Азина 62 - 408,4 т.р.; уличная скамейка - 4,1 т.р.</t>
  </si>
  <si>
    <r>
      <rPr>
        <b/>
        <u/>
        <sz val="12"/>
        <rFont val="Times New Roman"/>
        <family val="1"/>
        <charset val="204"/>
      </rPr>
      <t xml:space="preserve">МКОУ СОШ № 5 </t>
    </r>
    <r>
      <rPr>
        <b/>
        <sz val="12"/>
        <rFont val="Times New Roman"/>
        <family val="1"/>
        <charset val="204"/>
      </rPr>
      <t>: изготовление брендированной продукции.- 20,0 т.р.; поставка мебели - 230,1 т.р.; ремонт стен в учебных кабинетах - 53,0 т.р.</t>
    </r>
  </si>
  <si>
    <r>
      <rPr>
        <b/>
        <u/>
        <sz val="12"/>
        <rFont val="Times New Roman"/>
        <family val="1"/>
        <charset val="204"/>
      </rPr>
      <t>МКОУ лицей им. Г. С. Шпагина</t>
    </r>
    <r>
      <rPr>
        <b/>
        <sz val="12"/>
        <rFont val="Times New Roman"/>
        <family val="1"/>
        <charset val="204"/>
      </rPr>
      <t>: ремонт спортивного зала</t>
    </r>
  </si>
  <si>
    <t>Отдельное мероприятие:  «Обеспечение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 в рамках федерального проекта «Патриотическое воспитание граждан Российской Федерации» национального проекта «Образование»"</t>
  </si>
  <si>
    <t xml:space="preserve">Приобретение учебников,  функциональной мебели, канцелярских принадлежностей,  проекционного оборудования, программного обеспечения, организация поездок учащихся на олимпиады и другие расходы. 
</t>
  </si>
  <si>
    <t>Мероприятия, направленные на финансовое обеспечение мероприятий по обеспечению деятельности советников директора по воспитанию и взаимодействию с детскими общественными объединениями в муниципальных общеобразовательных организациях</t>
  </si>
  <si>
    <t>Организация бесплатного горячего питания для учащихся (детей мобилизованных граждан) в количестве 18 человек</t>
  </si>
  <si>
    <t xml:space="preserve">План мероприятий на 2023 год по реализации муниципальной программы
муниципального образования  городского округа город Вятские Поляны Кировской области
«Развитие образования» на 2020 – 2030 годы 
</t>
  </si>
  <si>
    <t xml:space="preserve">01.01.2023
</t>
  </si>
  <si>
    <t>Финансирование  на 2023 год (тыс. рублей)</t>
  </si>
  <si>
    <t xml:space="preserve">Муниципальная программа
«Развитие образования»
на 2020-2030 годы
</t>
  </si>
  <si>
    <t xml:space="preserve">Подпрограмма
«Развитие системы образования города Вятские Поляны»
на 2020-2030 годы
</t>
  </si>
  <si>
    <t xml:space="preserve">Подпрограмма
«Профилактика социального 
сиротства» на 2020-2030 годы
</t>
  </si>
  <si>
    <t>Все  МКОУ – ученическая мебель, учебники, канцелярские товары, бумага для организации ГИА, ВПР, подписка на электронные журналы, программное обеспечение, аттестаты, оргтехника, компьютерное оборудование, организация поездок учащихся на олимпиады</t>
  </si>
  <si>
    <t>Во всех 3 МКОУ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ремонт АПС, огнезащитная обработка, приобретение аварийных эвакуационных светильников, прочие работы)</t>
  </si>
  <si>
    <t>Поездки на областные олимпиады в г. Киров по иностранным языкам, информатике, химии, физике, астрономии, экологии, истории, обществознанию, праву, технологии (65 учащихся, 20 учителей)</t>
  </si>
  <si>
    <t>МКОУ гимназия - ремонт медицинского кабинета</t>
  </si>
  <si>
    <t>Организация бесплатного горячего питания для учащихся 1-4 классов в количестве 1225 человек</t>
  </si>
  <si>
    <t>Мероприятия, направленные на предоставление бесплатного горячего питания детям военнослужащих, обучающихся в муниципальных общеобразовательных организациях города Вятские Поляны</t>
  </si>
  <si>
    <t>1.2.11</t>
  </si>
  <si>
    <t>Мероприятия, направленные на обеспечение безопасности муниципальных общеобразовательных организаций города Вятские Поляны</t>
  </si>
  <si>
    <t>Оплата услуг по охране объектов (зданий общеобразовательных организаций): МКОУ гимназия - 1 объект; МКОУ СОШ № 5 - 1 объект; МКОУ лицей им. Г. С. Шпагина - 3 объекта</t>
  </si>
  <si>
    <t xml:space="preserve">Организация лагерей с дневным   пребыванием - (обеспечение горячим питанием детей: МКОУ гимназия-510,6 т.р.; МКОУ СОШ №5-285,7 т.р.; МКОУ Лицей-443,7 т.р.; МКУ Эдельвейс- 57,6 т.р.; МКУ Ровесник- 280,3 т.р.; МКУ ЦДОД-247,5 т.р.;ДЮСШ - 124,7 т.р.). Количество детей в лагерях  - 1220 человек, в том числе: МКОУ гимназия-347 чел..; МКОУ СОШ №5-172 чел.; МКОУ Лицей -276 чел.; МКУ Эдельвейс- 30 чел.; МКУ Ровесник- 146 чел.; МКУ ЦДОД-129 чел.; ДЮСШ - 120 чел. 
</t>
  </si>
  <si>
    <t xml:space="preserve">  Во всех 11 МКДОУ проведение противопожарных мероприятий (Техническое обслуживание установок пожарной сигнализации и оборудования для передачи извещения о пожаре в подразделение пожарной охраны, замеры сопротивления изоляции эл проводки, испытание средств защиты, пожарных лестниц, проверка кранов, обработка чердаков, проверка качества огнезащитной обработки,  перезарядка огнетушителей, прочие работы). </t>
  </si>
  <si>
    <t>Повышение квалификации 6 педагогическим работникам МКДОУ</t>
  </si>
  <si>
    <t xml:space="preserve">оплата услуг связи; - оплата коммунальных услуг; - приобретение материальных запасов для 11 дошкольных образовательных  организаций;
- приобретение продуктов питания; - уплата налогов; - оплата пени;  -  прочее
</t>
  </si>
  <si>
    <t xml:space="preserve">     Обеспечение жилыми помещениями по договорам найма - 12 чел.</t>
  </si>
  <si>
    <t>выплата денежных средств на содержание 7  приемным родителям;
- выплата денежных средств на содержание  45 детей; - проведение консультаций по вопросу семейного устройства;
- оказание помощи опекунам (попечителям, приемным родителям в    организации летнего отдыха детей;  -проведение учебно-методических всеобучей для опекунов (попечителей), приемных родителей         1 человек - расходы на предоставление лицам из числа детей-сирот и детей оставшихся без попечения родителей, обучающимся в муниципальных общеобразовательных организациях, полного государственного обеспечения</t>
  </si>
  <si>
    <t xml:space="preserve">обеспечение жилыми помещениями по договорам найма -12 чел.;
</t>
  </si>
  <si>
    <t>Приобретение и сопровождение программных продуктов, права использования СБИС; Касперский, техническое обслуживание защищенного канала.</t>
  </si>
  <si>
    <t>ведение и обеспечение функионирования системы персонифицированного дополнительного образовнаия детей - 255 детей</t>
  </si>
  <si>
    <r>
      <rPr>
        <sz val="12"/>
        <rFont val="Times New Roman"/>
        <family val="1"/>
        <charset val="204"/>
      </rPr>
      <t>Финансовое обеспечение деятельности Управления образования администрации города Вятские Поляны</t>
    </r>
    <r>
      <rPr>
        <sz val="11.5"/>
        <rFont val="Times New Roman"/>
        <family val="1"/>
        <charset val="204"/>
      </rPr>
      <t xml:space="preserve">
</t>
    </r>
  </si>
  <si>
    <t xml:space="preserve">Обслуживание "Консультант Плюс". Право использования веб системы СБИС. Премия главы города одаренным детям. Организация проведения Дня учителя, августовской конференции педработников, конкурса "Учитель года". Проектно-сметная документация на строительство детской спортивной площадки в школах. Награждение(премия) победителям конкурса "Учитель года".   </t>
  </si>
  <si>
    <t>Ведение и обеспечение функионирования системы персонифицированного дополнительного образовнаия детей - 255 детей, методическое и информационное сопровождение поставщиков услуг дополнительного образования</t>
  </si>
  <si>
    <t>1.2.12</t>
  </si>
  <si>
    <t>МКДОУ № 4 - 440,0 тыс. руб на (антитеррор) Оборудование объекта (территории) системой эстренного оповещения лиц, находящихся на объекте (территории), о потенциальной угрозе возникновения или о возникновении чрезвычайной ситуации. МКДОУ № 10 - 286,5 тыс. руб на (антитеррор) оснащение объекта (территории) системой наружного освещения.</t>
  </si>
  <si>
    <t>Приобретение: МКДОУ №  2, 10, 5, 6 - ноутбук;  МКДОУ № 1, 2, 5, 9 - спортивное оборудование; МКДОУ№ 1, 3 - детские стулья;   МКДОУ №  4, 6, 10  - кукольная мебель;  МКДОУ№ 2, 3 - уличное оборудование;  МКДОУ № 4 - телевизоры;  МКДОУ № 7, 11 - шкафчики; МКДОУ№ 9, 11 - детские столы.  Все 11 МКДОУ – канцелярские товары, наглядные пособия, игры, игрушки.</t>
  </si>
  <si>
    <r>
      <t xml:space="preserve"> </t>
    </r>
    <r>
      <rPr>
        <b/>
        <u/>
        <sz val="12"/>
        <rFont val="Times New Roman"/>
        <family val="1"/>
        <charset val="204"/>
      </rPr>
      <t>МКОУ "Лицей с кадетскими классами имени Г.С. Шпагина" - 10 901,4 т.р., в том числе</t>
    </r>
    <r>
      <rPr>
        <sz val="12"/>
        <rFont val="Times New Roman"/>
        <family val="1"/>
        <charset val="204"/>
      </rPr>
      <t xml:space="preserve">: выполнение работ по ремонту кровли мастерских - 604,2 т.р.; замена оконных блоков, дверных проемов в здании начальной школы - 2522,8 т.р.; ремонт фасада здания начальной школы - 6922,1 т.р.; выполнение работ по установке подоконных досок 450 мм и ремонту штукатурки - 32,0 т.р.; монтаж уличного освещения на фасаде здания 167,3 т.р.; замена кабеля от ВР до этажных щитов 1-го этажа 114,0 т.р.; частичный ремонт внутренней и наружной системы канализации, санузлов, коридора и медицинского кабинета -453,2 т.р.; оказание услуг по аварийной замене канализационных стояков с выпусками до колодцев - 65,4 т.р.; ремонт канализации - 20,4 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1387,1</t>
    </r>
    <r>
      <rPr>
        <sz val="12"/>
        <rFont val="Times New Roman"/>
        <family val="1"/>
        <charset val="204"/>
      </rPr>
      <t xml:space="preserve"> т.р. замена оконных блоков; </t>
    </r>
    <r>
      <rPr>
        <b/>
        <u/>
        <sz val="12"/>
        <rFont val="Times New Roman"/>
        <family val="1"/>
        <charset val="204"/>
      </rPr>
      <t>МКОУ СОШ № 5</t>
    </r>
    <r>
      <rPr>
        <sz val="12"/>
        <rFont val="Times New Roman"/>
        <family val="1"/>
        <charset val="204"/>
      </rPr>
      <t xml:space="preserve"> - </t>
    </r>
    <r>
      <rPr>
        <b/>
        <u/>
        <sz val="12"/>
        <rFont val="Times New Roman"/>
        <family val="1"/>
        <charset val="204"/>
      </rPr>
      <t>525,3 т.р</t>
    </r>
    <r>
      <rPr>
        <sz val="12"/>
        <rFont val="Times New Roman"/>
        <family val="1"/>
        <charset val="204"/>
      </rPr>
      <t>. замена оконных блоков.</t>
    </r>
  </si>
  <si>
    <r>
      <t xml:space="preserve"> </t>
    </r>
    <r>
      <rPr>
        <b/>
        <u/>
        <sz val="12"/>
        <rFont val="Times New Roman"/>
        <family val="1"/>
        <charset val="204"/>
      </rPr>
      <t>МКОУ "Лицей с кадетскими классами имени Г.С. Шпагина" - 3638,1 т.р., в том числе:</t>
    </r>
    <r>
      <rPr>
        <sz val="12"/>
        <rFont val="Times New Roman"/>
        <family val="1"/>
        <charset val="204"/>
      </rPr>
      <t xml:space="preserve"> оснащение въездов на объект воротами 635,4т.р.; оснащение системой видеонаблюдения 338,9т.р.;оборудование объекта системой контроля и и управления доступом 591,7т.р.;оснащение системой охранной сигнализации 187,4т.р.; оборудование объекта системой экстренного оповещения 1331,2т.р; ремонт ограждения 553,5т.р.  </t>
    </r>
    <r>
      <rPr>
        <b/>
        <u/>
        <sz val="12"/>
        <rFont val="Times New Roman"/>
        <family val="1"/>
        <charset val="204"/>
      </rPr>
      <t>МКОУ Гимназия</t>
    </r>
    <r>
      <rPr>
        <sz val="12"/>
        <rFont val="Times New Roman"/>
        <family val="1"/>
        <charset val="204"/>
      </rPr>
      <t xml:space="preserve">  - </t>
    </r>
    <r>
      <rPr>
        <b/>
        <u/>
        <sz val="12"/>
        <rFont val="Times New Roman"/>
        <family val="1"/>
        <charset val="204"/>
      </rPr>
      <t>1479,1 т.р., в том числе:</t>
    </r>
    <r>
      <rPr>
        <sz val="12"/>
        <rFont val="Times New Roman"/>
        <family val="1"/>
        <charset val="204"/>
      </rPr>
      <t xml:space="preserve"> оснащение въездов на объект (территорию) воротами 279,1т.р.; оснащение системой видеонаблюдения 600,0т.р.; оборудование помещения для охраны с установкой систем видеонаблюдения, охранной сигнализации и средств передачи тревожных сообщений 600,0т.р. </t>
    </r>
    <r>
      <rPr>
        <b/>
        <u/>
        <sz val="12"/>
        <rFont val="Times New Roman"/>
        <family val="1"/>
        <charset val="204"/>
      </rPr>
      <t>МКОУ СОШ № 5</t>
    </r>
    <r>
      <rPr>
        <sz val="12"/>
        <rFont val="Times New Roman"/>
        <family val="1"/>
        <charset val="204"/>
      </rPr>
      <t xml:space="preserve"> - </t>
    </r>
    <r>
      <rPr>
        <b/>
        <u/>
        <sz val="12"/>
        <rFont val="Times New Roman"/>
        <family val="1"/>
        <charset val="204"/>
      </rPr>
      <t>839,9 т.р., в том числе:</t>
    </r>
    <r>
      <rPr>
        <sz val="12"/>
        <rFont val="Times New Roman"/>
        <family val="1"/>
        <charset val="204"/>
      </rPr>
      <t xml:space="preserve"> оснащение въездов на объект воротами 249,5т.р.; оснащение системой видеонаблюдения 71т.р.;оборудование помещения для охраны с установкой систем видеонаблюдения, охранной сигнализации и средств передачи тревожных сообщений 149,8т.р.;оснащение системой охранной сигнализации 199,7т.р.; оборудование объекта системой экстренного оповещения 169,9т.р</t>
    </r>
  </si>
  <si>
    <r>
      <t>Организация временной занятости несовершеннолетних граждан в возрасте от 14 до 18 лет в летний период : МКОУ гимназия-34,6 т.р.; МКОУ СОШ №5- 32,7 т.р.; МКОУ Лицей- 32,7 т.р.</t>
    </r>
    <r>
      <rPr>
        <b/>
        <u/>
        <sz val="12"/>
        <rFont val="Times New Roman"/>
        <family val="1"/>
        <charset val="204"/>
      </rPr>
      <t xml:space="preserve"> Количество детей в трудовых бригадах - 52 чел.</t>
    </r>
    <r>
      <rPr>
        <sz val="12"/>
        <rFont val="Times New Roman"/>
        <family val="1"/>
        <charset val="204"/>
      </rPr>
      <t xml:space="preserve">, в т.ч.: МКОУ Лицей - 17 чел., МКОУ гимназия - 18 чел., МКОУ СОШ № 5 - 17 чел.
</t>
    </r>
  </si>
  <si>
    <r>
      <rPr>
        <b/>
        <sz val="12"/>
        <rFont val="Times New Roman"/>
        <family val="1"/>
        <charset val="204"/>
      </rPr>
      <t xml:space="preserve">Отдельное мероприятие </t>
    </r>
    <r>
      <rPr>
        <sz val="12"/>
        <rFont val="Times New Roman"/>
        <family val="1"/>
        <charset val="204"/>
      </rPr>
      <t xml:space="preserve">
</t>
    </r>
    <r>
      <rPr>
        <b/>
        <sz val="12"/>
        <rFont val="Times New Roman"/>
        <family val="1"/>
        <charset val="204"/>
      </rPr>
      <t>«Обеспечение  государственных гарантий детям-сиротам и  детям, оставшимся без  попечения родителей, лицам,   из числа детей-сирот и детей, оставшихся без попечения родителей»</t>
    </r>
    <r>
      <rPr>
        <sz val="12"/>
        <rFont val="Times New Roman"/>
        <family val="1"/>
        <charset val="204"/>
      </rPr>
      <t xml:space="preserve">          </t>
    </r>
  </si>
  <si>
    <r>
      <rPr>
        <b/>
        <sz val="12"/>
        <rFont val="Times New Roman"/>
        <family val="1"/>
        <charset val="204"/>
      </rPr>
      <t>Отдельное мероприятие:</t>
    </r>
    <r>
      <rPr>
        <sz val="12"/>
        <rFont val="Times New Roman"/>
        <family val="1"/>
        <charset val="204"/>
      </rPr>
      <t xml:space="preserve">
</t>
    </r>
    <r>
      <rPr>
        <b/>
        <sz val="12"/>
        <rFont val="Times New Roman"/>
        <family val="1"/>
        <charset val="204"/>
      </rPr>
      <t xml:space="preserve"> «Обеспечение   приоритетного права ребенка жить и  воспитываться  в семье»</t>
    </r>
  </si>
  <si>
    <t>Выполнение предписаний надзорных органов и приведение зданий в соотвествие с требованиями, предъявляемыми к безопасности в процессе эксплуатации (приведение в соответствие с требованиями к антитеррористической защищенности объектов (территорий) в муниципальных образовательных организациях города Вятские Поляны.</t>
  </si>
  <si>
    <t xml:space="preserve">                                              от20.04.2023        №   723                                                             </t>
  </si>
</sst>
</file>

<file path=xl/styles.xml><?xml version="1.0" encoding="utf-8"?>
<styleSheet xmlns="http://schemas.openxmlformats.org/spreadsheetml/2006/main">
  <numFmts count="2">
    <numFmt numFmtId="164" formatCode="#,##0.0"/>
    <numFmt numFmtId="165" formatCode="_(* #,##0.00_);_(* \(#,##0.00\);_(* &quot;-&quot;??_);_(@_)"/>
  </numFmts>
  <fonts count="15">
    <font>
      <sz val="11"/>
      <color theme="1"/>
      <name val="Calibri"/>
      <family val="2"/>
      <charset val="204"/>
      <scheme val="minor"/>
    </font>
    <font>
      <sz val="10"/>
      <name val="Arial"/>
      <family val="2"/>
      <charset val="204"/>
    </font>
    <font>
      <sz val="9"/>
      <color indexed="81"/>
      <name val="Tahoma"/>
      <family val="2"/>
      <charset val="204"/>
    </font>
    <font>
      <b/>
      <sz val="9"/>
      <color indexed="81"/>
      <name val="Tahoma"/>
      <family val="2"/>
      <charset val="204"/>
    </font>
    <font>
      <sz val="12"/>
      <name val="Times New Roman"/>
      <family val="1"/>
      <charset val="204"/>
    </font>
    <font>
      <sz val="14"/>
      <name val="Times New Roman"/>
      <family val="1"/>
      <charset val="204"/>
    </font>
    <font>
      <b/>
      <sz val="16"/>
      <name val="Times New Roman"/>
      <family val="1"/>
      <charset val="204"/>
    </font>
    <font>
      <b/>
      <sz val="12"/>
      <name val="Times New Roman"/>
      <family val="1"/>
      <charset val="204"/>
    </font>
    <font>
      <sz val="11"/>
      <name val="Times New Roman"/>
      <family val="1"/>
      <charset val="204"/>
    </font>
    <font>
      <b/>
      <u/>
      <sz val="12"/>
      <name val="Times New Roman"/>
      <family val="1"/>
      <charset val="204"/>
    </font>
    <font>
      <sz val="11.5"/>
      <name val="Times New Roman"/>
      <family val="1"/>
      <charset val="204"/>
    </font>
    <font>
      <b/>
      <sz val="11.5"/>
      <name val="Times New Roman"/>
      <family val="1"/>
      <charset val="204"/>
    </font>
    <font>
      <sz val="9"/>
      <color indexed="81"/>
      <name val="Tahoma"/>
      <charset val="1"/>
    </font>
    <font>
      <b/>
      <sz val="9"/>
      <color indexed="81"/>
      <name val="Tahoma"/>
      <charset val="1"/>
    </font>
    <font>
      <b/>
      <sz val="11"/>
      <name val="Times New Roman"/>
      <family val="1"/>
      <charset val="204"/>
    </font>
  </fonts>
  <fills count="6">
    <fill>
      <patternFill patternType="none"/>
    </fill>
    <fill>
      <patternFill patternType="gray125"/>
    </fill>
    <fill>
      <patternFill patternType="solid">
        <fgColor rgb="FFFFFF0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thin">
        <color indexed="64"/>
      </right>
      <top/>
      <bottom/>
      <diagonal/>
    </border>
    <border>
      <left style="thin">
        <color indexed="64"/>
      </left>
      <right/>
      <top style="thin">
        <color indexed="64"/>
      </top>
      <bottom/>
      <diagonal/>
    </border>
    <border>
      <left/>
      <right style="thin">
        <color indexed="64"/>
      </right>
      <top style="thin">
        <color indexed="64"/>
      </top>
      <bottom/>
      <diagonal/>
    </border>
  </borders>
  <cellStyleXfs count="3">
    <xf numFmtId="0" fontId="0" fillId="0" borderId="0"/>
    <xf numFmtId="0" fontId="1" fillId="0" borderId="0"/>
    <xf numFmtId="165" fontId="1" fillId="0" borderId="0" applyFont="0" applyFill="0" applyBorder="0" applyAlignment="0" applyProtection="0"/>
  </cellStyleXfs>
  <cellXfs count="193">
    <xf numFmtId="0" fontId="0" fillId="0" borderId="0" xfId="0"/>
    <xf numFmtId="0" fontId="4" fillId="0" borderId="0" xfId="0" applyFont="1"/>
    <xf numFmtId="0" fontId="4" fillId="0" borderId="0" xfId="0" applyFont="1" applyAlignment="1"/>
    <xf numFmtId="0" fontId="4" fillId="0" borderId="1" xfId="0" applyFont="1" applyBorder="1" applyAlignment="1">
      <alignment vertical="top" wrapText="1"/>
    </xf>
    <xf numFmtId="0" fontId="4" fillId="0" borderId="6" xfId="0" applyFont="1" applyBorder="1" applyAlignment="1">
      <alignment vertical="top" wrapText="1"/>
    </xf>
    <xf numFmtId="0" fontId="4" fillId="0" borderId="0" xfId="0" applyFont="1" applyAlignment="1">
      <alignment vertical="top"/>
    </xf>
    <xf numFmtId="0" fontId="4" fillId="0" borderId="4" xfId="0" applyFont="1" applyBorder="1" applyAlignment="1">
      <alignment vertical="top" wrapText="1"/>
    </xf>
    <xf numFmtId="0" fontId="4" fillId="3" borderId="10" xfId="0" applyFont="1" applyFill="1" applyBorder="1" applyAlignment="1">
      <alignment vertical="top" wrapText="1"/>
    </xf>
    <xf numFmtId="0" fontId="4" fillId="3" borderId="0" xfId="0" applyFont="1" applyFill="1" applyAlignment="1">
      <alignment vertical="top"/>
    </xf>
    <xf numFmtId="0" fontId="4" fillId="3" borderId="4" xfId="0" applyFont="1" applyFill="1" applyBorder="1" applyAlignment="1">
      <alignment vertical="top" wrapText="1"/>
    </xf>
    <xf numFmtId="0" fontId="4" fillId="3" borderId="0" xfId="0" applyFont="1" applyFill="1"/>
    <xf numFmtId="0" fontId="7" fillId="4" borderId="0" xfId="0" applyFont="1" applyFill="1" applyAlignment="1">
      <alignment vertical="top"/>
    </xf>
    <xf numFmtId="0" fontId="7" fillId="4" borderId="0" xfId="0" applyFont="1" applyFill="1"/>
    <xf numFmtId="0" fontId="4" fillId="0" borderId="0" xfId="0" applyFont="1" applyBorder="1"/>
    <xf numFmtId="0" fontId="4" fillId="4" borderId="0" xfId="0" applyFont="1" applyFill="1" applyAlignment="1">
      <alignment vertical="top"/>
    </xf>
    <xf numFmtId="0" fontId="4" fillId="4" borderId="0" xfId="0" applyFont="1" applyFill="1"/>
    <xf numFmtId="0" fontId="4" fillId="4" borderId="10" xfId="0" applyFont="1" applyFill="1" applyBorder="1" applyAlignment="1">
      <alignment vertical="top" wrapText="1"/>
    </xf>
    <xf numFmtId="0" fontId="4" fillId="4" borderId="4" xfId="0" applyFont="1" applyFill="1" applyBorder="1" applyAlignment="1">
      <alignment vertical="top" wrapText="1"/>
    </xf>
    <xf numFmtId="0" fontId="4" fillId="5" borderId="10" xfId="0" applyFont="1" applyFill="1" applyBorder="1" applyAlignment="1">
      <alignment vertical="top" wrapText="1"/>
    </xf>
    <xf numFmtId="0" fontId="4" fillId="5" borderId="0" xfId="0" applyFont="1" applyFill="1" applyAlignment="1">
      <alignment vertical="top"/>
    </xf>
    <xf numFmtId="0" fontId="4" fillId="5" borderId="4" xfId="0" applyFont="1" applyFill="1" applyBorder="1" applyAlignment="1">
      <alignment vertical="top" wrapText="1"/>
    </xf>
    <xf numFmtId="0" fontId="4" fillId="5" borderId="0" xfId="0" applyFont="1" applyFill="1"/>
    <xf numFmtId="0" fontId="4" fillId="0" borderId="10" xfId="0" applyFont="1" applyBorder="1" applyAlignment="1">
      <alignment vertical="top" wrapText="1"/>
    </xf>
    <xf numFmtId="0" fontId="7" fillId="4" borderId="10" xfId="0" applyFont="1" applyFill="1" applyBorder="1" applyAlignment="1">
      <alignment vertical="top" wrapText="1"/>
    </xf>
    <xf numFmtId="0" fontId="7" fillId="4" borderId="4" xfId="0" applyFont="1" applyFill="1" applyBorder="1" applyAlignment="1">
      <alignment vertical="top" wrapText="1"/>
    </xf>
    <xf numFmtId="0" fontId="7" fillId="5" borderId="10" xfId="0" applyFont="1" applyFill="1" applyBorder="1" applyAlignment="1">
      <alignment vertical="top" wrapText="1"/>
    </xf>
    <xf numFmtId="0" fontId="7" fillId="5" borderId="0" xfId="0" applyFont="1" applyFill="1" applyAlignment="1">
      <alignment vertical="top"/>
    </xf>
    <xf numFmtId="0" fontId="7" fillId="5" borderId="4" xfId="0" applyFont="1" applyFill="1" applyBorder="1" applyAlignment="1">
      <alignment vertical="top" wrapText="1"/>
    </xf>
    <xf numFmtId="0" fontId="7" fillId="5" borderId="0" xfId="0" applyFont="1" applyFill="1"/>
    <xf numFmtId="164" fontId="4" fillId="0" borderId="0" xfId="0" applyNumberFormat="1" applyFont="1" applyBorder="1"/>
    <xf numFmtId="164" fontId="4" fillId="0" borderId="0" xfId="0" applyNumberFormat="1" applyFont="1"/>
    <xf numFmtId="164" fontId="7" fillId="5" borderId="0" xfId="0" applyNumberFormat="1" applyFont="1" applyFill="1"/>
    <xf numFmtId="164" fontId="4" fillId="0" borderId="0" xfId="0" applyNumberFormat="1" applyFont="1" applyAlignment="1"/>
    <xf numFmtId="164" fontId="4" fillId="0" borderId="1" xfId="0" applyNumberFormat="1" applyFont="1" applyBorder="1" applyAlignment="1">
      <alignment vertical="top" wrapText="1"/>
    </xf>
    <xf numFmtId="164" fontId="4" fillId="3" borderId="1" xfId="0" applyNumberFormat="1" applyFont="1" applyFill="1" applyBorder="1" applyAlignment="1">
      <alignment vertical="top" wrapText="1"/>
    </xf>
    <xf numFmtId="164" fontId="4" fillId="4" borderId="1" xfId="0" applyNumberFormat="1" applyFont="1" applyFill="1" applyBorder="1" applyAlignment="1">
      <alignment vertical="top" wrapText="1"/>
    </xf>
    <xf numFmtId="164" fontId="4" fillId="5" borderId="6" xfId="0" applyNumberFormat="1" applyFont="1" applyFill="1" applyBorder="1" applyAlignment="1">
      <alignment horizontal="right" vertical="top" wrapText="1"/>
    </xf>
    <xf numFmtId="164" fontId="4" fillId="5" borderId="1" xfId="0" applyNumberFormat="1" applyFont="1" applyFill="1" applyBorder="1" applyAlignment="1">
      <alignment horizontal="right" vertical="top" wrapText="1"/>
    </xf>
    <xf numFmtId="164" fontId="4" fillId="0" borderId="6" xfId="0" applyNumberFormat="1" applyFont="1" applyFill="1" applyBorder="1" applyAlignment="1">
      <alignment horizontal="right" vertical="top" wrapText="1"/>
    </xf>
    <xf numFmtId="164" fontId="4" fillId="0" borderId="1" xfId="0" applyNumberFormat="1" applyFont="1" applyFill="1" applyBorder="1" applyAlignment="1">
      <alignment horizontal="right" vertical="top" wrapText="1"/>
    </xf>
    <xf numFmtId="164" fontId="7" fillId="4" borderId="1" xfId="0" applyNumberFormat="1" applyFont="1" applyFill="1" applyBorder="1" applyAlignment="1">
      <alignment vertical="top" wrapText="1"/>
    </xf>
    <xf numFmtId="164" fontId="7" fillId="5" borderId="1" xfId="0" applyNumberFormat="1" applyFont="1" applyFill="1" applyBorder="1" applyAlignment="1">
      <alignment vertical="top" wrapText="1"/>
    </xf>
    <xf numFmtId="0" fontId="7" fillId="3" borderId="10" xfId="0" applyFont="1" applyFill="1" applyBorder="1" applyAlignment="1">
      <alignment vertical="top" wrapText="1"/>
    </xf>
    <xf numFmtId="164" fontId="7" fillId="3" borderId="1" xfId="0" applyNumberFormat="1" applyFont="1" applyFill="1" applyBorder="1" applyAlignment="1">
      <alignment vertical="top" wrapText="1"/>
    </xf>
    <xf numFmtId="0" fontId="7" fillId="3" borderId="4" xfId="0" applyFont="1" applyFill="1" applyBorder="1" applyAlignment="1">
      <alignment vertical="top" wrapText="1"/>
    </xf>
    <xf numFmtId="0" fontId="4" fillId="0" borderId="8" xfId="0" applyFont="1" applyBorder="1" applyAlignment="1">
      <alignment horizontal="center" vertical="top" wrapText="1"/>
    </xf>
    <xf numFmtId="164" fontId="4" fillId="0" borderId="6" xfId="0" applyNumberFormat="1" applyFont="1" applyBorder="1" applyAlignment="1">
      <alignment horizontal="right" vertical="top" wrapText="1"/>
    </xf>
    <xf numFmtId="164" fontId="4" fillId="0" borderId="1" xfId="0" applyNumberFormat="1" applyFont="1" applyBorder="1" applyAlignment="1">
      <alignment horizontal="right" vertical="top" wrapText="1"/>
    </xf>
    <xf numFmtId="0" fontId="4" fillId="2" borderId="10" xfId="0" applyFont="1" applyFill="1" applyBorder="1" applyAlignment="1">
      <alignment vertical="top" wrapText="1"/>
    </xf>
    <xf numFmtId="164" fontId="4" fillId="2" borderId="6" xfId="0" applyNumberFormat="1" applyFont="1" applyFill="1" applyBorder="1" applyAlignment="1">
      <alignment horizontal="right" vertical="top" wrapText="1"/>
    </xf>
    <xf numFmtId="0" fontId="4" fillId="2" borderId="0" xfId="0" applyFont="1" applyFill="1" applyAlignment="1">
      <alignment vertical="top"/>
    </xf>
    <xf numFmtId="0" fontId="4" fillId="2" borderId="4" xfId="0" applyFont="1" applyFill="1" applyBorder="1" applyAlignment="1">
      <alignment vertical="top" wrapText="1"/>
    </xf>
    <xf numFmtId="164" fontId="4" fillId="2" borderId="1" xfId="0" applyNumberFormat="1" applyFont="1" applyFill="1" applyBorder="1" applyAlignment="1">
      <alignment horizontal="right" vertical="top" wrapText="1"/>
    </xf>
    <xf numFmtId="0" fontId="4" fillId="2" borderId="0" xfId="0" applyFont="1" applyFill="1"/>
    <xf numFmtId="164" fontId="4" fillId="5" borderId="1" xfId="2" applyNumberFormat="1" applyFont="1" applyFill="1" applyBorder="1" applyAlignment="1">
      <alignment horizontal="right" vertical="top" wrapText="1"/>
    </xf>
    <xf numFmtId="164" fontId="4" fillId="5" borderId="1" xfId="0" applyNumberFormat="1" applyFont="1" applyFill="1" applyBorder="1" applyAlignment="1">
      <alignment vertical="top" wrapText="1"/>
    </xf>
    <xf numFmtId="4" fontId="4" fillId="5" borderId="6" xfId="0" applyNumberFormat="1" applyFont="1" applyFill="1" applyBorder="1" applyAlignment="1">
      <alignment horizontal="right" vertical="top" wrapText="1"/>
    </xf>
    <xf numFmtId="4" fontId="4" fillId="5" borderId="1" xfId="0" applyNumberFormat="1" applyFont="1" applyFill="1" applyBorder="1" applyAlignment="1">
      <alignment horizontal="right" vertical="top" wrapText="1"/>
    </xf>
    <xf numFmtId="0" fontId="7" fillId="3" borderId="0" xfId="0" applyFont="1" applyFill="1" applyAlignment="1">
      <alignment vertical="top"/>
    </xf>
    <xf numFmtId="0" fontId="7" fillId="3" borderId="0" xfId="0" applyFont="1" applyFill="1"/>
    <xf numFmtId="49" fontId="4" fillId="0" borderId="8" xfId="0" applyNumberFormat="1" applyFont="1" applyBorder="1" applyAlignment="1">
      <alignment vertical="top"/>
    </xf>
    <xf numFmtId="14" fontId="4" fillId="0" borderId="8" xfId="0" applyNumberFormat="1" applyFont="1" applyBorder="1" applyAlignment="1">
      <alignment horizontal="center" vertical="top"/>
    </xf>
    <xf numFmtId="164" fontId="4" fillId="4" borderId="1" xfId="0" applyNumberFormat="1" applyFont="1" applyFill="1" applyBorder="1" applyAlignment="1">
      <alignment horizontal="right" vertical="top" wrapText="1"/>
    </xf>
    <xf numFmtId="164" fontId="7" fillId="3" borderId="6" xfId="0" applyNumberFormat="1" applyFont="1" applyFill="1" applyBorder="1" applyAlignment="1">
      <alignment horizontal="right" vertical="top" wrapText="1"/>
    </xf>
    <xf numFmtId="0" fontId="4" fillId="5" borderId="6" xfId="0" applyFont="1" applyFill="1" applyBorder="1" applyAlignment="1">
      <alignment horizontal="center" vertical="top" wrapText="1"/>
    </xf>
    <xf numFmtId="0" fontId="4" fillId="5" borderId="8" xfId="0" applyFont="1" applyFill="1" applyBorder="1" applyAlignment="1">
      <alignment horizontal="center" vertical="top" wrapText="1"/>
    </xf>
    <xf numFmtId="14" fontId="8" fillId="5" borderId="6" xfId="0" applyNumberFormat="1" applyFont="1" applyFill="1" applyBorder="1" applyAlignment="1">
      <alignment horizontal="center" vertical="top"/>
    </xf>
    <xf numFmtId="14" fontId="8" fillId="5" borderId="8" xfId="0" applyNumberFormat="1" applyFont="1" applyFill="1" applyBorder="1" applyAlignment="1">
      <alignment horizontal="center" vertical="top"/>
    </xf>
    <xf numFmtId="0" fontId="4" fillId="5" borderId="7" xfId="0" applyFont="1" applyFill="1" applyBorder="1" applyAlignment="1">
      <alignment horizontal="center" vertical="top" wrapText="1"/>
    </xf>
    <xf numFmtId="14" fontId="8" fillId="0" borderId="6" xfId="0" applyNumberFormat="1" applyFont="1" applyBorder="1" applyAlignment="1">
      <alignment horizontal="center" vertical="top"/>
    </xf>
    <xf numFmtId="14" fontId="8" fillId="0" borderId="8" xfId="0" applyNumberFormat="1" applyFont="1" applyBorder="1" applyAlignment="1">
      <alignment horizontal="center" vertical="top"/>
    </xf>
    <xf numFmtId="14" fontId="8" fillId="0" borderId="7" xfId="0" applyNumberFormat="1" applyFont="1" applyBorder="1" applyAlignment="1">
      <alignment horizontal="center" vertical="top"/>
    </xf>
    <xf numFmtId="49" fontId="4" fillId="0" borderId="6" xfId="0" applyNumberFormat="1" applyFont="1" applyBorder="1" applyAlignment="1">
      <alignment horizontal="center" vertical="top"/>
    </xf>
    <xf numFmtId="49" fontId="4" fillId="0" borderId="8" xfId="0" applyNumberFormat="1" applyFont="1" applyBorder="1" applyAlignment="1">
      <alignment horizontal="center" vertical="top"/>
    </xf>
    <xf numFmtId="0" fontId="7" fillId="3" borderId="6" xfId="0" applyFont="1" applyFill="1" applyBorder="1" applyAlignment="1">
      <alignment horizontal="center" vertical="top" wrapText="1"/>
    </xf>
    <xf numFmtId="0" fontId="7" fillId="3" borderId="8" xfId="0" applyFont="1" applyFill="1" applyBorder="1" applyAlignment="1">
      <alignment horizontal="center" vertical="top" wrapText="1"/>
    </xf>
    <xf numFmtId="0" fontId="7" fillId="3" borderId="7" xfId="0" applyFont="1" applyFill="1" applyBorder="1" applyAlignment="1">
      <alignment horizontal="center" vertical="top" wrapText="1"/>
    </xf>
    <xf numFmtId="49" fontId="4" fillId="4" borderId="6" xfId="0" applyNumberFormat="1" applyFont="1" applyFill="1" applyBorder="1" applyAlignment="1">
      <alignment horizontal="center" vertical="top"/>
    </xf>
    <xf numFmtId="49" fontId="4" fillId="4" borderId="8" xfId="0" applyNumberFormat="1" applyFont="1" applyFill="1" applyBorder="1" applyAlignment="1">
      <alignment horizontal="center" vertical="top"/>
    </xf>
    <xf numFmtId="49" fontId="4" fillId="4" borderId="7" xfId="0" applyNumberFormat="1" applyFont="1" applyFill="1" applyBorder="1" applyAlignment="1">
      <alignment horizontal="center" vertical="top"/>
    </xf>
    <xf numFmtId="0" fontId="4" fillId="4" borderId="6" xfId="0" applyFont="1" applyFill="1" applyBorder="1" applyAlignment="1">
      <alignment horizontal="center" vertical="top" wrapText="1"/>
    </xf>
    <xf numFmtId="0" fontId="4" fillId="4" borderId="8" xfId="0" applyFont="1" applyFill="1" applyBorder="1" applyAlignment="1">
      <alignment horizontal="center" vertical="top" wrapText="1"/>
    </xf>
    <xf numFmtId="0" fontId="4" fillId="4" borderId="7" xfId="0" applyFont="1" applyFill="1" applyBorder="1" applyAlignment="1">
      <alignment horizontal="center" vertical="top" wrapText="1"/>
    </xf>
    <xf numFmtId="14" fontId="4" fillId="4" borderId="6" xfId="0" applyNumberFormat="1" applyFont="1" applyFill="1" applyBorder="1" applyAlignment="1">
      <alignment horizontal="center" vertical="top"/>
    </xf>
    <xf numFmtId="14" fontId="4" fillId="4" borderId="8" xfId="0" applyNumberFormat="1" applyFont="1" applyFill="1" applyBorder="1" applyAlignment="1">
      <alignment horizontal="center" vertical="top"/>
    </xf>
    <xf numFmtId="14" fontId="4" fillId="4" borderId="7" xfId="0" applyNumberFormat="1" applyFont="1" applyFill="1" applyBorder="1" applyAlignment="1">
      <alignment horizontal="center" vertical="top"/>
    </xf>
    <xf numFmtId="49" fontId="4" fillId="0" borderId="7" xfId="0" applyNumberFormat="1" applyFont="1" applyBorder="1" applyAlignment="1">
      <alignment horizontal="center" vertical="top"/>
    </xf>
    <xf numFmtId="0" fontId="4" fillId="0" borderId="6" xfId="0" applyFont="1" applyBorder="1" applyAlignment="1">
      <alignment horizontal="center" vertical="top" wrapText="1"/>
    </xf>
    <xf numFmtId="0" fontId="4" fillId="0" borderId="8" xfId="0" applyFont="1" applyBorder="1" applyAlignment="1">
      <alignment horizontal="center" vertical="top" wrapText="1"/>
    </xf>
    <xf numFmtId="0" fontId="4" fillId="0" borderId="7" xfId="0" applyFont="1" applyBorder="1" applyAlignment="1">
      <alignment horizontal="center" vertical="top" wrapText="1"/>
    </xf>
    <xf numFmtId="0" fontId="4" fillId="4" borderId="11" xfId="0" applyFont="1" applyFill="1" applyBorder="1" applyAlignment="1">
      <alignment horizontal="center" vertical="top" wrapText="1"/>
    </xf>
    <xf numFmtId="0" fontId="4" fillId="4" borderId="9" xfId="0" applyFont="1" applyFill="1" applyBorder="1" applyAlignment="1">
      <alignment horizontal="center" vertical="top"/>
    </xf>
    <xf numFmtId="0" fontId="4" fillId="4" borderId="5" xfId="0" applyFont="1" applyFill="1" applyBorder="1" applyAlignment="1">
      <alignment horizontal="center" vertical="top"/>
    </xf>
    <xf numFmtId="49" fontId="7" fillId="3" borderId="6" xfId="0" applyNumberFormat="1" applyFont="1" applyFill="1" applyBorder="1" applyAlignment="1">
      <alignment horizontal="center" vertical="top"/>
    </xf>
    <xf numFmtId="49" fontId="7" fillId="3" borderId="8" xfId="0" applyNumberFormat="1" applyFont="1" applyFill="1" applyBorder="1" applyAlignment="1">
      <alignment horizontal="center" vertical="top"/>
    </xf>
    <xf numFmtId="49" fontId="7" fillId="3" borderId="7" xfId="0" applyNumberFormat="1" applyFont="1" applyFill="1" applyBorder="1" applyAlignment="1">
      <alignment horizontal="center" vertical="top"/>
    </xf>
    <xf numFmtId="0" fontId="7" fillId="3" borderId="11" xfId="0" applyFont="1" applyFill="1" applyBorder="1" applyAlignment="1">
      <alignment horizontal="center" vertical="top" wrapText="1"/>
    </xf>
    <xf numFmtId="0" fontId="7" fillId="3" borderId="9" xfId="0" applyFont="1" applyFill="1" applyBorder="1" applyAlignment="1">
      <alignment horizontal="center" vertical="top"/>
    </xf>
    <xf numFmtId="0" fontId="7" fillId="3" borderId="5" xfId="0" applyFont="1" applyFill="1" applyBorder="1" applyAlignment="1">
      <alignment horizontal="center" vertical="top"/>
    </xf>
    <xf numFmtId="0" fontId="14" fillId="3" borderId="6" xfId="0" applyFont="1" applyFill="1" applyBorder="1" applyAlignment="1">
      <alignment horizontal="center" vertical="top" wrapText="1"/>
    </xf>
    <xf numFmtId="0" fontId="14" fillId="3" borderId="8" xfId="0" applyFont="1" applyFill="1" applyBorder="1" applyAlignment="1">
      <alignment horizontal="center" vertical="top" wrapText="1"/>
    </xf>
    <xf numFmtId="0" fontId="14" fillId="3" borderId="7" xfId="0" applyFont="1" applyFill="1" applyBorder="1" applyAlignment="1">
      <alignment horizontal="center" vertical="top" wrapText="1"/>
    </xf>
    <xf numFmtId="49" fontId="4" fillId="5" borderId="6" xfId="0" applyNumberFormat="1" applyFont="1" applyFill="1" applyBorder="1" applyAlignment="1">
      <alignment horizontal="center" vertical="top"/>
    </xf>
    <xf numFmtId="49" fontId="4" fillId="5" borderId="8" xfId="0" applyNumberFormat="1" applyFont="1" applyFill="1" applyBorder="1" applyAlignment="1">
      <alignment horizontal="center" vertical="top"/>
    </xf>
    <xf numFmtId="49" fontId="4" fillId="5" borderId="7" xfId="0" applyNumberFormat="1" applyFont="1" applyFill="1" applyBorder="1" applyAlignment="1">
      <alignment horizontal="center" vertical="top"/>
    </xf>
    <xf numFmtId="0" fontId="7" fillId="5" borderId="6" xfId="0" applyFont="1" applyFill="1" applyBorder="1" applyAlignment="1">
      <alignment horizontal="center" vertical="top" wrapText="1"/>
    </xf>
    <xf numFmtId="0" fontId="7" fillId="5" borderId="8" xfId="0" applyFont="1" applyFill="1" applyBorder="1" applyAlignment="1">
      <alignment horizontal="center" vertical="top" wrapText="1"/>
    </xf>
    <xf numFmtId="0" fontId="7" fillId="5" borderId="7" xfId="0" applyFont="1" applyFill="1" applyBorder="1" applyAlignment="1">
      <alignment horizontal="center" vertical="top" wrapText="1"/>
    </xf>
    <xf numFmtId="14" fontId="8" fillId="5" borderId="7" xfId="0" applyNumberFormat="1" applyFont="1" applyFill="1" applyBorder="1" applyAlignment="1">
      <alignment horizontal="center" vertical="top"/>
    </xf>
    <xf numFmtId="0" fontId="4" fillId="5" borderId="11" xfId="0" applyFont="1" applyFill="1" applyBorder="1" applyAlignment="1">
      <alignment horizontal="center" vertical="top" wrapText="1"/>
    </xf>
    <xf numFmtId="0" fontId="4" fillId="5" borderId="9" xfId="0" applyFont="1" applyFill="1" applyBorder="1" applyAlignment="1">
      <alignment horizontal="center" vertical="top"/>
    </xf>
    <xf numFmtId="0" fontId="4" fillId="5" borderId="5" xfId="0" applyFont="1" applyFill="1" applyBorder="1" applyAlignment="1">
      <alignment horizontal="center" vertical="top"/>
    </xf>
    <xf numFmtId="49" fontId="7" fillId="4" borderId="6" xfId="0" applyNumberFormat="1" applyFont="1" applyFill="1" applyBorder="1" applyAlignment="1">
      <alignment horizontal="center" vertical="top"/>
    </xf>
    <xf numFmtId="49" fontId="7" fillId="4" borderId="8" xfId="0" applyNumberFormat="1" applyFont="1" applyFill="1" applyBorder="1" applyAlignment="1">
      <alignment horizontal="center" vertical="top"/>
    </xf>
    <xf numFmtId="49" fontId="7" fillId="4" borderId="7" xfId="0" applyNumberFormat="1" applyFont="1" applyFill="1" applyBorder="1" applyAlignment="1">
      <alignment horizontal="center" vertical="top"/>
    </xf>
    <xf numFmtId="0" fontId="7" fillId="4" borderId="6" xfId="0" applyFont="1" applyFill="1" applyBorder="1" applyAlignment="1">
      <alignment horizontal="center" vertical="top" wrapText="1"/>
    </xf>
    <xf numFmtId="0" fontId="7" fillId="4" borderId="8" xfId="0" applyFont="1" applyFill="1" applyBorder="1" applyAlignment="1">
      <alignment horizontal="center" vertical="top" wrapText="1"/>
    </xf>
    <xf numFmtId="0" fontId="7" fillId="4" borderId="7" xfId="0" applyFont="1" applyFill="1" applyBorder="1" applyAlignment="1">
      <alignment horizontal="center" vertical="top" wrapText="1"/>
    </xf>
    <xf numFmtId="0" fontId="7" fillId="4" borderId="11" xfId="0" applyFont="1" applyFill="1" applyBorder="1" applyAlignment="1">
      <alignment horizontal="center" vertical="top" wrapText="1"/>
    </xf>
    <xf numFmtId="0" fontId="7" fillId="4" borderId="9" xfId="0" applyFont="1" applyFill="1" applyBorder="1" applyAlignment="1">
      <alignment horizontal="center" vertical="top"/>
    </xf>
    <xf numFmtId="0" fontId="7" fillId="4" borderId="5" xfId="0" applyFont="1" applyFill="1" applyBorder="1" applyAlignment="1">
      <alignment horizontal="center" vertical="top"/>
    </xf>
    <xf numFmtId="0" fontId="4" fillId="0" borderId="11" xfId="0" applyFont="1" applyBorder="1" applyAlignment="1">
      <alignment horizontal="center" vertical="top" wrapText="1"/>
    </xf>
    <xf numFmtId="0" fontId="4" fillId="0" borderId="9" xfId="0" applyFont="1" applyBorder="1" applyAlignment="1">
      <alignment horizontal="center" vertical="top"/>
    </xf>
    <xf numFmtId="0" fontId="4" fillId="0" borderId="5" xfId="0" applyFont="1" applyBorder="1" applyAlignment="1">
      <alignment horizontal="center" vertical="top"/>
    </xf>
    <xf numFmtId="0" fontId="4" fillId="4" borderId="11" xfId="0" applyFont="1" applyFill="1" applyBorder="1" applyAlignment="1">
      <alignment horizontal="center" vertical="top"/>
    </xf>
    <xf numFmtId="0" fontId="10" fillId="0" borderId="6" xfId="0" applyFont="1" applyBorder="1" applyAlignment="1">
      <alignment horizontal="center" vertical="top" wrapText="1"/>
    </xf>
    <xf numFmtId="0" fontId="10" fillId="0" borderId="8" xfId="0" applyFont="1" applyBorder="1" applyAlignment="1">
      <alignment horizontal="center" vertical="top" wrapText="1"/>
    </xf>
    <xf numFmtId="0" fontId="10" fillId="0" borderId="7" xfId="0" applyFont="1" applyBorder="1" applyAlignment="1">
      <alignment horizontal="center" vertical="top" wrapText="1"/>
    </xf>
    <xf numFmtId="0" fontId="10" fillId="5" borderId="6" xfId="0" applyFont="1" applyFill="1" applyBorder="1" applyAlignment="1">
      <alignment horizontal="center" vertical="top" wrapText="1"/>
    </xf>
    <xf numFmtId="0" fontId="10" fillId="5" borderId="8" xfId="0" applyFont="1" applyFill="1" applyBorder="1" applyAlignment="1">
      <alignment horizontal="center" vertical="top" wrapText="1"/>
    </xf>
    <xf numFmtId="0" fontId="10" fillId="5" borderId="7" xfId="0" applyFont="1" applyFill="1" applyBorder="1" applyAlignment="1">
      <alignment horizontal="center" vertical="top" wrapText="1"/>
    </xf>
    <xf numFmtId="0" fontId="5" fillId="0" borderId="0" xfId="0" applyFont="1" applyAlignment="1">
      <alignment horizontal="left"/>
    </xf>
    <xf numFmtId="49" fontId="4" fillId="2" borderId="6" xfId="0" applyNumberFormat="1" applyFont="1" applyFill="1" applyBorder="1" applyAlignment="1">
      <alignment horizontal="center" vertical="top"/>
    </xf>
    <xf numFmtId="49" fontId="4" fillId="2" borderId="8" xfId="0" applyNumberFormat="1" applyFont="1" applyFill="1" applyBorder="1" applyAlignment="1">
      <alignment horizontal="center" vertical="top"/>
    </xf>
    <xf numFmtId="0" fontId="4" fillId="2" borderId="6" xfId="0" applyFont="1" applyFill="1" applyBorder="1" applyAlignment="1">
      <alignment horizontal="center" vertical="top" wrapText="1"/>
    </xf>
    <xf numFmtId="0" fontId="4" fillId="2" borderId="8" xfId="0" applyFont="1" applyFill="1" applyBorder="1" applyAlignment="1">
      <alignment horizontal="center" vertical="top" wrapText="1"/>
    </xf>
    <xf numFmtId="14" fontId="8" fillId="2" borderId="6" xfId="0" applyNumberFormat="1" applyFont="1" applyFill="1" applyBorder="1" applyAlignment="1">
      <alignment horizontal="center" vertical="top"/>
    </xf>
    <xf numFmtId="14" fontId="8" fillId="2" borderId="8" xfId="0" applyNumberFormat="1" applyFont="1" applyFill="1" applyBorder="1" applyAlignment="1">
      <alignment horizontal="center" vertical="top"/>
    </xf>
    <xf numFmtId="0" fontId="4" fillId="2" borderId="7" xfId="0" applyFont="1" applyFill="1" applyBorder="1" applyAlignment="1">
      <alignment horizontal="center" vertical="top" wrapText="1"/>
    </xf>
    <xf numFmtId="0" fontId="8" fillId="0" borderId="6" xfId="0" applyFont="1" applyBorder="1" applyAlignment="1">
      <alignment horizontal="center" vertical="top" wrapText="1"/>
    </xf>
    <xf numFmtId="0" fontId="8" fillId="0" borderId="8" xfId="0" applyFont="1" applyBorder="1" applyAlignment="1">
      <alignment horizontal="center" vertical="top" wrapText="1"/>
    </xf>
    <xf numFmtId="0" fontId="8" fillId="5" borderId="6" xfId="0" applyFont="1" applyFill="1" applyBorder="1" applyAlignment="1">
      <alignment horizontal="center" vertical="top" wrapText="1"/>
    </xf>
    <xf numFmtId="0" fontId="8" fillId="5" borderId="8" xfId="0" applyFont="1" applyFill="1" applyBorder="1" applyAlignment="1">
      <alignment horizontal="center" vertical="top" wrapText="1"/>
    </xf>
    <xf numFmtId="0" fontId="8" fillId="5" borderId="7" xfId="0" applyFont="1" applyFill="1" applyBorder="1" applyAlignment="1">
      <alignment horizontal="center" vertical="top" wrapText="1"/>
    </xf>
    <xf numFmtId="0" fontId="4" fillId="3" borderId="11" xfId="0" applyFont="1" applyFill="1" applyBorder="1" applyAlignment="1">
      <alignment horizontal="center" vertical="top"/>
    </xf>
    <xf numFmtId="0" fontId="4" fillId="3" borderId="9" xfId="0" applyFont="1" applyFill="1" applyBorder="1" applyAlignment="1">
      <alignment horizontal="center" vertical="top"/>
    </xf>
    <xf numFmtId="0" fontId="4" fillId="3" borderId="5" xfId="0" applyFont="1" applyFill="1" applyBorder="1" applyAlignment="1">
      <alignment horizontal="center" vertical="top"/>
    </xf>
    <xf numFmtId="0" fontId="7" fillId="4" borderId="11" xfId="0" applyFont="1" applyFill="1" applyBorder="1" applyAlignment="1">
      <alignment horizontal="center" vertical="top"/>
    </xf>
    <xf numFmtId="0" fontId="4" fillId="0" borderId="11" xfId="0" applyFont="1" applyFill="1" applyBorder="1" applyAlignment="1">
      <alignment horizontal="center" vertical="top" wrapText="1"/>
    </xf>
    <xf numFmtId="0" fontId="4" fillId="0" borderId="9" xfId="0" applyFont="1" applyFill="1" applyBorder="1" applyAlignment="1">
      <alignment horizontal="center" vertical="top"/>
    </xf>
    <xf numFmtId="0" fontId="4" fillId="0" borderId="5" xfId="0" applyFont="1" applyFill="1" applyBorder="1" applyAlignment="1">
      <alignment horizontal="center" vertical="top"/>
    </xf>
    <xf numFmtId="14" fontId="4" fillId="0" borderId="6" xfId="0" applyNumberFormat="1" applyFont="1" applyBorder="1" applyAlignment="1">
      <alignment horizontal="center" vertical="top"/>
    </xf>
    <xf numFmtId="14" fontId="4" fillId="0" borderId="8" xfId="0" applyNumberFormat="1" applyFont="1" applyBorder="1" applyAlignment="1">
      <alignment horizontal="center" vertical="top"/>
    </xf>
    <xf numFmtId="14" fontId="4" fillId="0" borderId="7" xfId="0" applyNumberFormat="1" applyFont="1" applyBorder="1" applyAlignment="1">
      <alignment horizontal="center" vertical="top"/>
    </xf>
    <xf numFmtId="0" fontId="10" fillId="0" borderId="6" xfId="0" applyFont="1" applyBorder="1" applyAlignment="1">
      <alignment horizontal="left" vertical="top" wrapText="1"/>
    </xf>
    <xf numFmtId="0" fontId="10" fillId="0" borderId="8" xfId="0" applyFont="1" applyBorder="1" applyAlignment="1">
      <alignment horizontal="left" vertical="top" wrapText="1"/>
    </xf>
    <xf numFmtId="0" fontId="10" fillId="0" borderId="7" xfId="0" applyFont="1" applyBorder="1" applyAlignment="1">
      <alignment horizontal="left" vertical="top" wrapText="1"/>
    </xf>
    <xf numFmtId="0" fontId="11" fillId="3" borderId="6" xfId="0" applyFont="1" applyFill="1" applyBorder="1" applyAlignment="1">
      <alignment horizontal="center" vertical="top" wrapText="1"/>
    </xf>
    <xf numFmtId="0" fontId="11" fillId="3" borderId="8" xfId="0" applyFont="1" applyFill="1" applyBorder="1" applyAlignment="1">
      <alignment horizontal="center" vertical="top" wrapText="1"/>
    </xf>
    <xf numFmtId="0" fontId="11" fillId="3" borderId="7" xfId="0" applyFont="1" applyFill="1" applyBorder="1" applyAlignment="1">
      <alignment horizontal="center" vertical="top" wrapText="1"/>
    </xf>
    <xf numFmtId="49" fontId="4" fillId="3" borderId="6" xfId="0" applyNumberFormat="1" applyFont="1" applyFill="1" applyBorder="1" applyAlignment="1">
      <alignment horizontal="center" vertical="top"/>
    </xf>
    <xf numFmtId="49" fontId="4" fillId="3" borderId="8" xfId="0" applyNumberFormat="1" applyFont="1" applyFill="1" applyBorder="1" applyAlignment="1">
      <alignment horizontal="center" vertical="top"/>
    </xf>
    <xf numFmtId="49" fontId="4" fillId="3" borderId="7" xfId="0" applyNumberFormat="1" applyFont="1" applyFill="1" applyBorder="1" applyAlignment="1">
      <alignment horizontal="center" vertical="top"/>
    </xf>
    <xf numFmtId="0" fontId="4" fillId="3" borderId="6" xfId="0" applyFont="1" applyFill="1" applyBorder="1" applyAlignment="1">
      <alignment horizontal="center" vertical="top" wrapText="1"/>
    </xf>
    <xf numFmtId="0" fontId="4" fillId="3" borderId="8" xfId="0" applyFont="1" applyFill="1" applyBorder="1" applyAlignment="1">
      <alignment horizontal="center" vertical="top" wrapText="1"/>
    </xf>
    <xf numFmtId="0" fontId="4" fillId="3" borderId="7"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8" xfId="0" applyFont="1" applyFill="1" applyBorder="1" applyAlignment="1">
      <alignment horizontal="center" vertical="top" wrapText="1"/>
    </xf>
    <xf numFmtId="0" fontId="4" fillId="0" borderId="7" xfId="0" applyFont="1" applyFill="1" applyBorder="1" applyAlignment="1">
      <alignment horizontal="center" vertical="top" wrapText="1"/>
    </xf>
    <xf numFmtId="0" fontId="6" fillId="0" borderId="0" xfId="0" applyFont="1" applyAlignment="1">
      <alignment horizontal="center" vertical="center" wrapText="1"/>
    </xf>
    <xf numFmtId="0" fontId="6" fillId="0" borderId="0" xfId="0" applyFont="1" applyAlignment="1">
      <alignment horizontal="center" vertical="center"/>
    </xf>
    <xf numFmtId="0" fontId="4" fillId="0" borderId="6" xfId="0" applyFont="1" applyBorder="1" applyAlignment="1">
      <alignment horizontal="center" vertical="top"/>
    </xf>
    <xf numFmtId="0" fontId="4" fillId="0" borderId="8" xfId="0" applyFont="1" applyBorder="1" applyAlignment="1">
      <alignment horizontal="center" vertical="top"/>
    </xf>
    <xf numFmtId="0" fontId="4" fillId="0" borderId="7" xfId="0" applyFont="1" applyBorder="1" applyAlignment="1">
      <alignment horizontal="center" vertical="top"/>
    </xf>
    <xf numFmtId="0" fontId="4" fillId="0" borderId="6" xfId="0" applyFont="1" applyFill="1" applyBorder="1" applyAlignment="1">
      <alignment horizontal="center" vertical="top"/>
    </xf>
    <xf numFmtId="0" fontId="4" fillId="0" borderId="1" xfId="0" applyFont="1" applyBorder="1" applyAlignment="1">
      <alignment horizontal="center" vertical="top" wrapText="1"/>
    </xf>
    <xf numFmtId="0" fontId="8" fillId="0" borderId="2" xfId="0" applyFont="1" applyBorder="1" applyAlignment="1">
      <alignment horizontal="center" vertical="top" wrapText="1"/>
    </xf>
    <xf numFmtId="0" fontId="8" fillId="0" borderId="3" xfId="0" applyFont="1" applyBorder="1" applyAlignment="1">
      <alignment horizontal="center" vertical="top" wrapText="1"/>
    </xf>
    <xf numFmtId="164" fontId="4" fillId="0" borderId="1" xfId="0" applyNumberFormat="1" applyFont="1" applyBorder="1" applyAlignment="1">
      <alignment horizontal="center" vertical="top" wrapText="1"/>
    </xf>
    <xf numFmtId="164" fontId="4" fillId="0" borderId="6" xfId="0" applyNumberFormat="1" applyFont="1" applyBorder="1" applyAlignment="1">
      <alignment horizontal="center" vertical="top" wrapText="1"/>
    </xf>
    <xf numFmtId="0" fontId="5" fillId="5" borderId="6" xfId="0" applyFont="1" applyFill="1" applyBorder="1" applyAlignment="1">
      <alignment horizontal="center" vertical="top" wrapText="1"/>
    </xf>
    <xf numFmtId="0" fontId="5" fillId="5" borderId="8" xfId="0" applyFont="1" applyFill="1" applyBorder="1" applyAlignment="1">
      <alignment horizontal="center" vertical="top" wrapText="1"/>
    </xf>
    <xf numFmtId="0" fontId="5" fillId="5" borderId="7" xfId="0" applyFont="1" applyFill="1" applyBorder="1" applyAlignment="1">
      <alignment horizontal="center" vertical="top" wrapText="1"/>
    </xf>
    <xf numFmtId="0" fontId="7" fillId="2" borderId="6" xfId="0" applyFont="1" applyFill="1" applyBorder="1" applyAlignment="1">
      <alignment horizontal="center" vertical="top" wrapText="1"/>
    </xf>
    <xf numFmtId="0" fontId="7" fillId="2" borderId="8" xfId="0" applyFont="1" applyFill="1" applyBorder="1" applyAlignment="1">
      <alignment horizontal="center" vertical="top" wrapText="1"/>
    </xf>
    <xf numFmtId="0" fontId="7" fillId="2" borderId="7" xfId="0" applyFont="1" applyFill="1" applyBorder="1" applyAlignment="1">
      <alignment horizontal="center" vertical="top" wrapText="1"/>
    </xf>
    <xf numFmtId="0" fontId="7" fillId="2" borderId="11" xfId="0" applyFont="1" applyFill="1" applyBorder="1" applyAlignment="1">
      <alignment horizontal="center" vertical="top" wrapText="1"/>
    </xf>
    <xf numFmtId="0" fontId="7" fillId="2" borderId="9" xfId="0" applyFont="1" applyFill="1" applyBorder="1" applyAlignment="1">
      <alignment horizontal="center" vertical="top"/>
    </xf>
    <xf numFmtId="0" fontId="7" fillId="2" borderId="5" xfId="0" applyFont="1" applyFill="1" applyBorder="1" applyAlignment="1">
      <alignment horizontal="center" vertical="top"/>
    </xf>
    <xf numFmtId="49" fontId="7" fillId="5" borderId="6" xfId="0" applyNumberFormat="1" applyFont="1" applyFill="1" applyBorder="1" applyAlignment="1">
      <alignment horizontal="center" vertical="top"/>
    </xf>
    <xf numFmtId="49" fontId="7" fillId="5" borderId="8" xfId="0" applyNumberFormat="1" applyFont="1" applyFill="1" applyBorder="1" applyAlignment="1">
      <alignment horizontal="center" vertical="top"/>
    </xf>
    <xf numFmtId="49" fontId="7" fillId="5" borderId="7" xfId="0" applyNumberFormat="1" applyFont="1" applyFill="1" applyBorder="1" applyAlignment="1">
      <alignment horizontal="center" vertical="top"/>
    </xf>
    <xf numFmtId="0" fontId="8" fillId="0" borderId="7" xfId="0" applyFont="1" applyBorder="1" applyAlignment="1">
      <alignment horizontal="center" vertical="top" wrapText="1"/>
    </xf>
  </cellXfs>
  <cellStyles count="3">
    <cellStyle name="Обычный" xfId="0" builtinId="0"/>
    <cellStyle name="Обычный 2" xfId="1"/>
    <cellStyle name="Финансовый 2" xfId="2"/>
  </cellStyles>
  <dxfs count="0"/>
  <tableStyles count="0" defaultTableStyle="TableStyleMedium9"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B1:I260"/>
  <sheetViews>
    <sheetView tabSelected="1" zoomScale="70" zoomScaleNormal="70" zoomScaleSheetLayoutView="70" workbookViewId="0">
      <selection activeCell="I9" sqref="I9:I10"/>
    </sheetView>
  </sheetViews>
  <sheetFormatPr defaultColWidth="9.140625" defaultRowHeight="15.75"/>
  <cols>
    <col min="1" max="1" width="4" style="1" customWidth="1"/>
    <col min="2" max="2" width="9.140625" style="1"/>
    <col min="3" max="3" width="47.42578125" style="1" customWidth="1"/>
    <col min="4" max="4" width="25" style="1" customWidth="1"/>
    <col min="5" max="6" width="12.5703125" style="1" customWidth="1"/>
    <col min="7" max="7" width="28.140625" style="1" customWidth="1"/>
    <col min="8" max="8" width="14.42578125" style="30" customWidth="1"/>
    <col min="9" max="9" width="77.5703125" style="1" customWidth="1"/>
    <col min="10" max="16384" width="9.140625" style="1"/>
  </cols>
  <sheetData>
    <row r="1" spans="2:9" ht="15.75" customHeight="1">
      <c r="H1" s="131" t="s">
        <v>105</v>
      </c>
      <c r="I1" s="131"/>
    </row>
    <row r="2" spans="2:9" ht="15.75" customHeight="1">
      <c r="H2" s="131" t="s">
        <v>104</v>
      </c>
      <c r="I2" s="131"/>
    </row>
    <row r="3" spans="2:9" ht="15.75" customHeight="1">
      <c r="H3" s="131" t="s">
        <v>102</v>
      </c>
      <c r="I3" s="131"/>
    </row>
    <row r="4" spans="2:9" ht="15.75" customHeight="1">
      <c r="H4" s="131" t="s">
        <v>103</v>
      </c>
      <c r="I4" s="131"/>
    </row>
    <row r="5" spans="2:9" ht="15.75" customHeight="1">
      <c r="B5" s="2"/>
      <c r="C5" s="2"/>
      <c r="D5" s="2"/>
      <c r="E5" s="2"/>
      <c r="G5" s="2"/>
      <c r="H5" s="131" t="s">
        <v>169</v>
      </c>
      <c r="I5" s="131"/>
    </row>
    <row r="6" spans="2:9">
      <c r="B6" s="2"/>
      <c r="C6" s="2"/>
      <c r="D6" s="2"/>
      <c r="E6" s="2"/>
      <c r="F6" s="2"/>
      <c r="G6" s="2"/>
      <c r="H6" s="32"/>
      <c r="I6" s="2"/>
    </row>
    <row r="7" spans="2:9" ht="73.5" customHeight="1">
      <c r="B7" s="169" t="s">
        <v>133</v>
      </c>
      <c r="C7" s="170"/>
      <c r="D7" s="170"/>
      <c r="E7" s="170"/>
      <c r="F7" s="170"/>
      <c r="G7" s="170"/>
      <c r="H7" s="170"/>
      <c r="I7" s="170"/>
    </row>
    <row r="8" spans="2:9" ht="16.5" thickBot="1">
      <c r="H8" s="31"/>
    </row>
    <row r="9" spans="2:9" ht="75" customHeight="1">
      <c r="B9" s="175" t="s">
        <v>2</v>
      </c>
      <c r="C9" s="176" t="s">
        <v>14</v>
      </c>
      <c r="D9" s="175" t="s">
        <v>3</v>
      </c>
      <c r="E9" s="175" t="s">
        <v>0</v>
      </c>
      <c r="F9" s="175"/>
      <c r="G9" s="175" t="s">
        <v>4</v>
      </c>
      <c r="H9" s="178" t="s">
        <v>135</v>
      </c>
      <c r="I9" s="175" t="s">
        <v>1</v>
      </c>
    </row>
    <row r="10" spans="2:9" s="5" customFormat="1" ht="45" customHeight="1">
      <c r="B10" s="175"/>
      <c r="C10" s="177"/>
      <c r="D10" s="175"/>
      <c r="E10" s="3" t="s">
        <v>5</v>
      </c>
      <c r="F10" s="4" t="s">
        <v>6</v>
      </c>
      <c r="G10" s="87"/>
      <c r="H10" s="179"/>
      <c r="I10" s="87"/>
    </row>
    <row r="11" spans="2:9" s="5" customFormat="1">
      <c r="B11" s="171"/>
      <c r="C11" s="87" t="s">
        <v>136</v>
      </c>
      <c r="D11" s="64" t="s">
        <v>81</v>
      </c>
      <c r="E11" s="87" t="s">
        <v>134</v>
      </c>
      <c r="F11" s="69">
        <v>45291</v>
      </c>
      <c r="G11" s="4" t="s">
        <v>7</v>
      </c>
      <c r="H11" s="33">
        <f>H12+H13+H14</f>
        <v>480782.2</v>
      </c>
      <c r="I11" s="174"/>
    </row>
    <row r="12" spans="2:9">
      <c r="B12" s="172"/>
      <c r="C12" s="88"/>
      <c r="D12" s="65"/>
      <c r="E12" s="88"/>
      <c r="F12" s="70"/>
      <c r="G12" s="6" t="s">
        <v>8</v>
      </c>
      <c r="H12" s="33">
        <f>H17+H163+H203+H188</f>
        <v>36959.800000000003</v>
      </c>
      <c r="I12" s="149"/>
    </row>
    <row r="13" spans="2:9">
      <c r="B13" s="172"/>
      <c r="C13" s="88"/>
      <c r="D13" s="65"/>
      <c r="E13" s="88"/>
      <c r="F13" s="70"/>
      <c r="G13" s="6" t="s">
        <v>9</v>
      </c>
      <c r="H13" s="33">
        <f>H18+H164+H204+H189</f>
        <v>259538.2</v>
      </c>
      <c r="I13" s="149"/>
    </row>
    <row r="14" spans="2:9">
      <c r="B14" s="172"/>
      <c r="C14" s="88"/>
      <c r="D14" s="65"/>
      <c r="E14" s="88"/>
      <c r="F14" s="70"/>
      <c r="G14" s="6" t="s">
        <v>10</v>
      </c>
      <c r="H14" s="33">
        <f>H19+H165+H205+H190</f>
        <v>184284.2</v>
      </c>
      <c r="I14" s="149"/>
    </row>
    <row r="15" spans="2:9" ht="31.5">
      <c r="B15" s="173"/>
      <c r="C15" s="89"/>
      <c r="D15" s="68"/>
      <c r="E15" s="89"/>
      <c r="F15" s="71"/>
      <c r="G15" s="6" t="s">
        <v>11</v>
      </c>
      <c r="H15" s="33">
        <v>0</v>
      </c>
      <c r="I15" s="150"/>
    </row>
    <row r="16" spans="2:9" s="8" customFormat="1" ht="15.6" customHeight="1">
      <c r="B16" s="160" t="s">
        <v>49</v>
      </c>
      <c r="C16" s="74" t="s">
        <v>137</v>
      </c>
      <c r="D16" s="163" t="s">
        <v>81</v>
      </c>
      <c r="E16" s="87" t="s">
        <v>134</v>
      </c>
      <c r="F16" s="69">
        <v>45291</v>
      </c>
      <c r="G16" s="7" t="s">
        <v>7</v>
      </c>
      <c r="H16" s="34">
        <f>H17+H18+H19</f>
        <v>432285.7</v>
      </c>
      <c r="I16" s="144"/>
    </row>
    <row r="17" spans="2:9" s="10" customFormat="1" ht="24" customHeight="1">
      <c r="B17" s="161"/>
      <c r="C17" s="75"/>
      <c r="D17" s="164"/>
      <c r="E17" s="88"/>
      <c r="F17" s="70"/>
      <c r="G17" s="9" t="s">
        <v>8</v>
      </c>
      <c r="H17" s="34">
        <f>H22+H53+H113+H133+H148+H153+H158</f>
        <v>23855.8</v>
      </c>
      <c r="I17" s="145"/>
    </row>
    <row r="18" spans="2:9" s="10" customFormat="1" ht="27.75" customHeight="1">
      <c r="B18" s="161"/>
      <c r="C18" s="75"/>
      <c r="D18" s="164"/>
      <c r="E18" s="88"/>
      <c r="F18" s="70"/>
      <c r="G18" s="9" t="s">
        <v>9</v>
      </c>
      <c r="H18" s="34">
        <f>H23+H54+H114+H134+H149+H154+H159</f>
        <v>248110.7</v>
      </c>
      <c r="I18" s="145"/>
    </row>
    <row r="19" spans="2:9" s="10" customFormat="1" ht="20.25" customHeight="1">
      <c r="B19" s="161"/>
      <c r="C19" s="75"/>
      <c r="D19" s="164"/>
      <c r="E19" s="88"/>
      <c r="F19" s="70"/>
      <c r="G19" s="9" t="s">
        <v>10</v>
      </c>
      <c r="H19" s="34">
        <f>H24+H55+H115+H135+H150+H155+H160</f>
        <v>160319.20000000001</v>
      </c>
      <c r="I19" s="145"/>
    </row>
    <row r="20" spans="2:9" s="10" customFormat="1" ht="31.5">
      <c r="B20" s="162"/>
      <c r="C20" s="76"/>
      <c r="D20" s="165"/>
      <c r="E20" s="89"/>
      <c r="F20" s="71"/>
      <c r="G20" s="9" t="s">
        <v>11</v>
      </c>
      <c r="H20" s="34" t="s">
        <v>72</v>
      </c>
      <c r="I20" s="146"/>
    </row>
    <row r="21" spans="2:9" s="14" customFormat="1" ht="29.25" customHeight="1">
      <c r="B21" s="77" t="s">
        <v>12</v>
      </c>
      <c r="C21" s="115" t="s">
        <v>13</v>
      </c>
      <c r="D21" s="80"/>
      <c r="E21" s="87" t="s">
        <v>134</v>
      </c>
      <c r="F21" s="69">
        <v>45291</v>
      </c>
      <c r="G21" s="16" t="s">
        <v>7</v>
      </c>
      <c r="H21" s="35">
        <f>H22+H23+H24+H25</f>
        <v>219027.3</v>
      </c>
      <c r="I21" s="124"/>
    </row>
    <row r="22" spans="2:9" s="15" customFormat="1" ht="29.25" customHeight="1">
      <c r="B22" s="78"/>
      <c r="C22" s="116"/>
      <c r="D22" s="81"/>
      <c r="E22" s="88"/>
      <c r="F22" s="70"/>
      <c r="G22" s="17" t="s">
        <v>8</v>
      </c>
      <c r="H22" s="35">
        <v>0</v>
      </c>
      <c r="I22" s="91"/>
    </row>
    <row r="23" spans="2:9" s="15" customFormat="1" ht="29.25" customHeight="1">
      <c r="B23" s="78"/>
      <c r="C23" s="116"/>
      <c r="D23" s="81"/>
      <c r="E23" s="88"/>
      <c r="F23" s="70"/>
      <c r="G23" s="17" t="s">
        <v>9</v>
      </c>
      <c r="H23" s="35">
        <f>H27+H30+H33+H36+H39+H42+H46+H50</f>
        <v>110449.49999999999</v>
      </c>
      <c r="I23" s="91"/>
    </row>
    <row r="24" spans="2:9" s="15" customFormat="1" ht="29.25" customHeight="1">
      <c r="B24" s="78"/>
      <c r="C24" s="116"/>
      <c r="D24" s="81"/>
      <c r="E24" s="88"/>
      <c r="F24" s="70"/>
      <c r="G24" s="17" t="s">
        <v>10</v>
      </c>
      <c r="H24" s="35">
        <f>H28+H31+H34+H37+H40+H43+H47</f>
        <v>108577.8</v>
      </c>
      <c r="I24" s="91"/>
    </row>
    <row r="25" spans="2:9" s="15" customFormat="1" ht="29.25" customHeight="1">
      <c r="B25" s="79"/>
      <c r="C25" s="117"/>
      <c r="D25" s="82"/>
      <c r="E25" s="89"/>
      <c r="F25" s="71"/>
      <c r="G25" s="17" t="s">
        <v>11</v>
      </c>
      <c r="H25" s="35">
        <v>0</v>
      </c>
      <c r="I25" s="92"/>
    </row>
    <row r="26" spans="2:9" s="5" customFormat="1" ht="29.25" customHeight="1">
      <c r="B26" s="72" t="s">
        <v>16</v>
      </c>
      <c r="C26" s="87" t="s">
        <v>15</v>
      </c>
      <c r="D26" s="87"/>
      <c r="E26" s="87"/>
      <c r="F26" s="69"/>
      <c r="G26" s="22" t="s">
        <v>7</v>
      </c>
      <c r="H26" s="46">
        <f>H27+H28</f>
        <v>167590.79999999999</v>
      </c>
      <c r="I26" s="87" t="s">
        <v>64</v>
      </c>
    </row>
    <row r="27" spans="2:9" ht="29.25" customHeight="1">
      <c r="B27" s="73"/>
      <c r="C27" s="88"/>
      <c r="D27" s="88"/>
      <c r="E27" s="88"/>
      <c r="F27" s="70"/>
      <c r="G27" s="6" t="s">
        <v>9</v>
      </c>
      <c r="H27" s="47">
        <v>107224.9</v>
      </c>
      <c r="I27" s="88"/>
    </row>
    <row r="28" spans="2:9" ht="29.25" customHeight="1">
      <c r="B28" s="73"/>
      <c r="C28" s="88"/>
      <c r="D28" s="88"/>
      <c r="E28" s="88"/>
      <c r="F28" s="70"/>
      <c r="G28" s="6" t="s">
        <v>10</v>
      </c>
      <c r="H28" s="47">
        <v>60365.9</v>
      </c>
      <c r="I28" s="89"/>
    </row>
    <row r="29" spans="2:9" s="5" customFormat="1" ht="29.25" customHeight="1">
      <c r="B29" s="72" t="s">
        <v>17</v>
      </c>
      <c r="C29" s="139" t="s">
        <v>18</v>
      </c>
      <c r="D29" s="87"/>
      <c r="E29" s="87"/>
      <c r="F29" s="69"/>
      <c r="G29" s="22" t="s">
        <v>7</v>
      </c>
      <c r="H29" s="46">
        <f>H30+H31</f>
        <v>1028.5</v>
      </c>
      <c r="I29" s="166" t="s">
        <v>162</v>
      </c>
    </row>
    <row r="30" spans="2:9" ht="29.25" customHeight="1">
      <c r="B30" s="73"/>
      <c r="C30" s="140"/>
      <c r="D30" s="88"/>
      <c r="E30" s="88"/>
      <c r="F30" s="70"/>
      <c r="G30" s="6" t="s">
        <v>9</v>
      </c>
      <c r="H30" s="47">
        <v>1028.5</v>
      </c>
      <c r="I30" s="167"/>
    </row>
    <row r="31" spans="2:9" ht="43.5" customHeight="1">
      <c r="B31" s="73"/>
      <c r="C31" s="140"/>
      <c r="D31" s="88"/>
      <c r="E31" s="88"/>
      <c r="F31" s="70"/>
      <c r="G31" s="6" t="s">
        <v>10</v>
      </c>
      <c r="H31" s="47">
        <f>136-136</f>
        <v>0</v>
      </c>
      <c r="I31" s="168"/>
    </row>
    <row r="32" spans="2:9" s="19" customFormat="1" ht="45.75" customHeight="1">
      <c r="B32" s="102" t="s">
        <v>19</v>
      </c>
      <c r="C32" s="64" t="s">
        <v>20</v>
      </c>
      <c r="D32" s="64"/>
      <c r="E32" s="64"/>
      <c r="F32" s="66"/>
      <c r="G32" s="18" t="s">
        <v>7</v>
      </c>
      <c r="H32" s="36">
        <f>H33+H34</f>
        <v>578</v>
      </c>
      <c r="I32" s="141" t="s">
        <v>149</v>
      </c>
    </row>
    <row r="33" spans="2:9" s="21" customFormat="1" ht="39" customHeight="1">
      <c r="B33" s="103"/>
      <c r="C33" s="65"/>
      <c r="D33" s="65"/>
      <c r="E33" s="65"/>
      <c r="F33" s="67"/>
      <c r="G33" s="20" t="s">
        <v>9</v>
      </c>
      <c r="H33" s="37">
        <v>0</v>
      </c>
      <c r="I33" s="142"/>
    </row>
    <row r="34" spans="2:9" s="21" customFormat="1" ht="29.25" customHeight="1">
      <c r="B34" s="103"/>
      <c r="C34" s="65"/>
      <c r="D34" s="65"/>
      <c r="E34" s="65"/>
      <c r="F34" s="67"/>
      <c r="G34" s="20" t="s">
        <v>10</v>
      </c>
      <c r="H34" s="37">
        <v>578</v>
      </c>
      <c r="I34" s="143"/>
    </row>
    <row r="35" spans="2:9" s="5" customFormat="1" ht="29.25" customHeight="1">
      <c r="B35" s="72" t="s">
        <v>21</v>
      </c>
      <c r="C35" s="87" t="s">
        <v>22</v>
      </c>
      <c r="D35" s="87"/>
      <c r="E35" s="87"/>
      <c r="F35" s="69"/>
      <c r="G35" s="22" t="s">
        <v>7</v>
      </c>
      <c r="H35" s="46">
        <f>H36+H37</f>
        <v>45</v>
      </c>
      <c r="I35" s="87" t="s">
        <v>150</v>
      </c>
    </row>
    <row r="36" spans="2:9" ht="29.25" customHeight="1">
      <c r="B36" s="73"/>
      <c r="C36" s="88"/>
      <c r="D36" s="88"/>
      <c r="E36" s="88"/>
      <c r="F36" s="70"/>
      <c r="G36" s="6" t="s">
        <v>9</v>
      </c>
      <c r="H36" s="47">
        <v>45</v>
      </c>
      <c r="I36" s="88"/>
    </row>
    <row r="37" spans="2:9" ht="29.25" customHeight="1">
      <c r="B37" s="73"/>
      <c r="C37" s="88"/>
      <c r="D37" s="88"/>
      <c r="E37" s="88"/>
      <c r="F37" s="70"/>
      <c r="G37" s="6" t="s">
        <v>10</v>
      </c>
      <c r="H37" s="47">
        <v>0</v>
      </c>
      <c r="I37" s="89"/>
    </row>
    <row r="38" spans="2:9" s="5" customFormat="1" ht="29.25" customHeight="1">
      <c r="B38" s="72" t="s">
        <v>23</v>
      </c>
      <c r="C38" s="87" t="s">
        <v>155</v>
      </c>
      <c r="D38" s="87"/>
      <c r="E38" s="87"/>
      <c r="F38" s="69"/>
      <c r="G38" s="22" t="s">
        <v>7</v>
      </c>
      <c r="H38" s="46">
        <f>H39+H40</f>
        <v>54.5</v>
      </c>
      <c r="I38" s="87" t="s">
        <v>24</v>
      </c>
    </row>
    <row r="39" spans="2:9" ht="29.25" customHeight="1">
      <c r="B39" s="73"/>
      <c r="C39" s="88"/>
      <c r="D39" s="88"/>
      <c r="E39" s="88"/>
      <c r="F39" s="70"/>
      <c r="G39" s="6" t="s">
        <v>9</v>
      </c>
      <c r="H39" s="47">
        <v>0</v>
      </c>
      <c r="I39" s="88"/>
    </row>
    <row r="40" spans="2:9" ht="30" customHeight="1">
      <c r="B40" s="73"/>
      <c r="C40" s="88"/>
      <c r="D40" s="88"/>
      <c r="E40" s="88"/>
      <c r="F40" s="70"/>
      <c r="G40" s="6" t="s">
        <v>10</v>
      </c>
      <c r="H40" s="47">
        <v>54.5</v>
      </c>
      <c r="I40" s="89"/>
    </row>
    <row r="41" spans="2:9" s="19" customFormat="1" ht="29.25" customHeight="1">
      <c r="B41" s="102" t="s">
        <v>25</v>
      </c>
      <c r="C41" s="64" t="s">
        <v>26</v>
      </c>
      <c r="D41" s="64"/>
      <c r="E41" s="64"/>
      <c r="F41" s="66"/>
      <c r="G41" s="18" t="s">
        <v>7</v>
      </c>
      <c r="H41" s="36">
        <f>H42+H43</f>
        <v>49004</v>
      </c>
      <c r="I41" s="64" t="s">
        <v>151</v>
      </c>
    </row>
    <row r="42" spans="2:9" s="21" customFormat="1" ht="29.25" customHeight="1">
      <c r="B42" s="103"/>
      <c r="C42" s="65"/>
      <c r="D42" s="65"/>
      <c r="E42" s="65"/>
      <c r="F42" s="67"/>
      <c r="G42" s="20" t="s">
        <v>9</v>
      </c>
      <c r="H42" s="37">
        <v>1431.9</v>
      </c>
      <c r="I42" s="65"/>
    </row>
    <row r="43" spans="2:9" s="21" customFormat="1" ht="29.25" customHeight="1">
      <c r="B43" s="103"/>
      <c r="C43" s="65"/>
      <c r="D43" s="65"/>
      <c r="E43" s="65"/>
      <c r="F43" s="67"/>
      <c r="G43" s="20" t="s">
        <v>10</v>
      </c>
      <c r="H43" s="37">
        <v>47572.1</v>
      </c>
      <c r="I43" s="68"/>
    </row>
    <row r="44" spans="2:9" s="19" customFormat="1" ht="29.45" customHeight="1">
      <c r="B44" s="102" t="s">
        <v>115</v>
      </c>
      <c r="C44" s="64" t="s">
        <v>168</v>
      </c>
      <c r="D44" s="64"/>
      <c r="E44" s="64"/>
      <c r="F44" s="66"/>
      <c r="G44" s="18" t="s">
        <v>7</v>
      </c>
      <c r="H44" s="38">
        <f>H46+H47+H45</f>
        <v>726.5</v>
      </c>
      <c r="I44" s="166" t="s">
        <v>161</v>
      </c>
    </row>
    <row r="45" spans="2:9" s="19" customFormat="1" ht="29.45" customHeight="1">
      <c r="B45" s="103"/>
      <c r="C45" s="65"/>
      <c r="D45" s="65"/>
      <c r="E45" s="65"/>
      <c r="F45" s="67"/>
      <c r="G45" s="20" t="s">
        <v>8</v>
      </c>
      <c r="H45" s="38">
        <v>0</v>
      </c>
      <c r="I45" s="167"/>
    </row>
    <row r="46" spans="2:9" s="21" customFormat="1" ht="29.45" customHeight="1">
      <c r="B46" s="103"/>
      <c r="C46" s="65"/>
      <c r="D46" s="65"/>
      <c r="E46" s="65"/>
      <c r="F46" s="67"/>
      <c r="G46" s="20" t="s">
        <v>9</v>
      </c>
      <c r="H46" s="39">
        <v>719.2</v>
      </c>
      <c r="I46" s="167"/>
    </row>
    <row r="47" spans="2:9" s="21" customFormat="1" ht="65.25" customHeight="1">
      <c r="B47" s="103"/>
      <c r="C47" s="65"/>
      <c r="D47" s="65"/>
      <c r="E47" s="65"/>
      <c r="F47" s="67"/>
      <c r="G47" s="20" t="s">
        <v>10</v>
      </c>
      <c r="H47" s="39">
        <v>7.3</v>
      </c>
      <c r="I47" s="168"/>
    </row>
    <row r="48" spans="2:9" s="19" customFormat="1" ht="19.899999999999999" hidden="1" customHeight="1">
      <c r="B48" s="102" t="s">
        <v>119</v>
      </c>
      <c r="C48" s="64" t="s">
        <v>120</v>
      </c>
      <c r="D48" s="64"/>
      <c r="E48" s="64"/>
      <c r="F48" s="66"/>
      <c r="G48" s="18" t="s">
        <v>7</v>
      </c>
      <c r="H48" s="36">
        <f>H50+H51+H49</f>
        <v>0</v>
      </c>
      <c r="I48" s="180" t="s">
        <v>121</v>
      </c>
    </row>
    <row r="49" spans="2:9" s="19" customFormat="1" ht="19.899999999999999" hidden="1" customHeight="1">
      <c r="B49" s="103"/>
      <c r="C49" s="65"/>
      <c r="D49" s="65"/>
      <c r="E49" s="65"/>
      <c r="F49" s="67"/>
      <c r="G49" s="20" t="s">
        <v>8</v>
      </c>
      <c r="H49" s="36">
        <v>0</v>
      </c>
      <c r="I49" s="181"/>
    </row>
    <row r="50" spans="2:9" s="21" customFormat="1" ht="19.899999999999999" hidden="1" customHeight="1">
      <c r="B50" s="103"/>
      <c r="C50" s="65"/>
      <c r="D50" s="65"/>
      <c r="E50" s="65"/>
      <c r="F50" s="67"/>
      <c r="G50" s="20" t="s">
        <v>9</v>
      </c>
      <c r="H50" s="37">
        <v>0</v>
      </c>
      <c r="I50" s="181"/>
    </row>
    <row r="51" spans="2:9" s="21" customFormat="1" ht="19.899999999999999" hidden="1" customHeight="1">
      <c r="B51" s="103"/>
      <c r="C51" s="65"/>
      <c r="D51" s="65"/>
      <c r="E51" s="65"/>
      <c r="F51" s="67"/>
      <c r="G51" s="20" t="s">
        <v>10</v>
      </c>
      <c r="H51" s="37"/>
      <c r="I51" s="182"/>
    </row>
    <row r="52" spans="2:9" s="14" customFormat="1" ht="30" customHeight="1">
      <c r="B52" s="77" t="s">
        <v>40</v>
      </c>
      <c r="C52" s="115" t="s">
        <v>66</v>
      </c>
      <c r="D52" s="80"/>
      <c r="E52" s="87" t="s">
        <v>134</v>
      </c>
      <c r="F52" s="69">
        <v>45291</v>
      </c>
      <c r="G52" s="16" t="s">
        <v>7</v>
      </c>
      <c r="H52" s="35">
        <f>H53+H54+H55+H56</f>
        <v>181429.1</v>
      </c>
      <c r="I52" s="124"/>
    </row>
    <row r="53" spans="2:9" s="15" customFormat="1">
      <c r="B53" s="78"/>
      <c r="C53" s="116"/>
      <c r="D53" s="81"/>
      <c r="E53" s="88"/>
      <c r="F53" s="70"/>
      <c r="G53" s="17" t="s">
        <v>8</v>
      </c>
      <c r="H53" s="35">
        <f>H79+H83+H87+H99+H104+H109</f>
        <v>23855.8</v>
      </c>
      <c r="I53" s="91"/>
    </row>
    <row r="54" spans="2:9" s="15" customFormat="1">
      <c r="B54" s="78"/>
      <c r="C54" s="116"/>
      <c r="D54" s="81"/>
      <c r="E54" s="88"/>
      <c r="F54" s="70"/>
      <c r="G54" s="17" t="s">
        <v>9</v>
      </c>
      <c r="H54" s="35">
        <f>H58+H61+H64+H67+H70+H73+H76+H80+H84+H88+H92+H96+H100+H105+H110</f>
        <v>130532.90000000001</v>
      </c>
      <c r="I54" s="91"/>
    </row>
    <row r="55" spans="2:9" s="15" customFormat="1">
      <c r="B55" s="78"/>
      <c r="C55" s="116"/>
      <c r="D55" s="81"/>
      <c r="E55" s="88"/>
      <c r="F55" s="70"/>
      <c r="G55" s="17" t="s">
        <v>10</v>
      </c>
      <c r="H55" s="35">
        <f>H59+H62+H65+H68+H71+H74+H77+H85+H89+H93+H101+H106+H111</f>
        <v>27040.399999999998</v>
      </c>
      <c r="I55" s="91"/>
    </row>
    <row r="56" spans="2:9" s="15" customFormat="1" ht="36.75" customHeight="1">
      <c r="B56" s="79"/>
      <c r="C56" s="117"/>
      <c r="D56" s="82"/>
      <c r="E56" s="89"/>
      <c r="F56" s="71"/>
      <c r="G56" s="17" t="s">
        <v>11</v>
      </c>
      <c r="H56" s="35">
        <v>0</v>
      </c>
      <c r="I56" s="92"/>
    </row>
    <row r="57" spans="2:9" s="5" customFormat="1" ht="30" customHeight="1">
      <c r="B57" s="72" t="s">
        <v>41</v>
      </c>
      <c r="C57" s="87" t="s">
        <v>15</v>
      </c>
      <c r="D57" s="87"/>
      <c r="E57" s="87"/>
      <c r="F57" s="69"/>
      <c r="G57" s="22" t="s">
        <v>7</v>
      </c>
      <c r="H57" s="46">
        <f>H58+H59</f>
        <v>121909.5</v>
      </c>
      <c r="I57" s="87" t="s">
        <v>111</v>
      </c>
    </row>
    <row r="58" spans="2:9" ht="23.25" customHeight="1">
      <c r="B58" s="73"/>
      <c r="C58" s="88"/>
      <c r="D58" s="88"/>
      <c r="E58" s="88"/>
      <c r="F58" s="70"/>
      <c r="G58" s="6" t="s">
        <v>9</v>
      </c>
      <c r="H58" s="47">
        <f>108219+285+6772.7+2166.3</f>
        <v>117443</v>
      </c>
      <c r="I58" s="88"/>
    </row>
    <row r="59" spans="2:9" ht="25.5" customHeight="1">
      <c r="B59" s="73"/>
      <c r="C59" s="88"/>
      <c r="D59" s="88"/>
      <c r="E59" s="88"/>
      <c r="F59" s="70"/>
      <c r="G59" s="6" t="s">
        <v>10</v>
      </c>
      <c r="H59" s="47">
        <f>4466.5</f>
        <v>4466.5</v>
      </c>
      <c r="I59" s="89"/>
    </row>
    <row r="60" spans="2:9" s="5" customFormat="1" ht="28.15" customHeight="1">
      <c r="B60" s="72" t="s">
        <v>42</v>
      </c>
      <c r="C60" s="139" t="s">
        <v>130</v>
      </c>
      <c r="D60" s="87"/>
      <c r="E60" s="87"/>
      <c r="F60" s="69"/>
      <c r="G60" s="22" t="s">
        <v>7</v>
      </c>
      <c r="H60" s="46">
        <f>H61+H62</f>
        <v>2115.15</v>
      </c>
      <c r="I60" s="87" t="s">
        <v>139</v>
      </c>
    </row>
    <row r="61" spans="2:9" ht="28.15" customHeight="1">
      <c r="B61" s="73"/>
      <c r="C61" s="140"/>
      <c r="D61" s="88"/>
      <c r="E61" s="88"/>
      <c r="F61" s="70"/>
      <c r="G61" s="6" t="s">
        <v>9</v>
      </c>
      <c r="H61" s="37">
        <f>2099-42.25</f>
        <v>2056.75</v>
      </c>
      <c r="I61" s="88"/>
    </row>
    <row r="62" spans="2:9" ht="28.15" customHeight="1">
      <c r="B62" s="73"/>
      <c r="C62" s="140"/>
      <c r="D62" s="88"/>
      <c r="E62" s="88"/>
      <c r="F62" s="70"/>
      <c r="G62" s="6" t="s">
        <v>10</v>
      </c>
      <c r="H62" s="47">
        <v>58.4</v>
      </c>
      <c r="I62" s="89"/>
    </row>
    <row r="63" spans="2:9" s="19" customFormat="1" ht="34.9" customHeight="1">
      <c r="B63" s="102" t="s">
        <v>43</v>
      </c>
      <c r="C63" s="64" t="s">
        <v>20</v>
      </c>
      <c r="D63" s="64"/>
      <c r="E63" s="64"/>
      <c r="F63" s="66"/>
      <c r="G63" s="18" t="s">
        <v>7</v>
      </c>
      <c r="H63" s="36">
        <f>H64+H65</f>
        <v>167</v>
      </c>
      <c r="I63" s="141" t="s">
        <v>140</v>
      </c>
    </row>
    <row r="64" spans="2:9" s="21" customFormat="1" ht="34.9" customHeight="1">
      <c r="B64" s="103"/>
      <c r="C64" s="65"/>
      <c r="D64" s="65"/>
      <c r="E64" s="65"/>
      <c r="F64" s="67"/>
      <c r="G64" s="20" t="s">
        <v>9</v>
      </c>
      <c r="H64" s="37">
        <v>0</v>
      </c>
      <c r="I64" s="142"/>
    </row>
    <row r="65" spans="2:9" s="21" customFormat="1" ht="32.450000000000003" customHeight="1">
      <c r="B65" s="103"/>
      <c r="C65" s="65"/>
      <c r="D65" s="65"/>
      <c r="E65" s="65"/>
      <c r="F65" s="67"/>
      <c r="G65" s="20" t="s">
        <v>10</v>
      </c>
      <c r="H65" s="37">
        <v>167</v>
      </c>
      <c r="I65" s="143"/>
    </row>
    <row r="66" spans="2:9" s="50" customFormat="1" ht="25.5" customHeight="1">
      <c r="B66" s="132" t="s">
        <v>44</v>
      </c>
      <c r="C66" s="134" t="s">
        <v>48</v>
      </c>
      <c r="D66" s="134"/>
      <c r="E66" s="134"/>
      <c r="F66" s="136"/>
      <c r="G66" s="48" t="s">
        <v>7</v>
      </c>
      <c r="H66" s="49">
        <f>H67+H68</f>
        <v>106.25</v>
      </c>
      <c r="I66" s="134" t="s">
        <v>141</v>
      </c>
    </row>
    <row r="67" spans="2:9" s="53" customFormat="1" ht="24.75" customHeight="1">
      <c r="B67" s="133"/>
      <c r="C67" s="135"/>
      <c r="D67" s="135"/>
      <c r="E67" s="135"/>
      <c r="F67" s="137"/>
      <c r="G67" s="51" t="s">
        <v>9</v>
      </c>
      <c r="H67" s="52">
        <f>70+36.25</f>
        <v>106.25</v>
      </c>
      <c r="I67" s="135"/>
    </row>
    <row r="68" spans="2:9" s="53" customFormat="1" ht="29.25" customHeight="1">
      <c r="B68" s="133"/>
      <c r="C68" s="135"/>
      <c r="D68" s="135"/>
      <c r="E68" s="135"/>
      <c r="F68" s="137"/>
      <c r="G68" s="51" t="s">
        <v>10</v>
      </c>
      <c r="H68" s="52">
        <v>0</v>
      </c>
      <c r="I68" s="138"/>
    </row>
    <row r="69" spans="2:9" s="19" customFormat="1" ht="22.15" customHeight="1">
      <c r="B69" s="102" t="s">
        <v>45</v>
      </c>
      <c r="C69" s="64" t="s">
        <v>47</v>
      </c>
      <c r="D69" s="64"/>
      <c r="E69" s="64"/>
      <c r="F69" s="66"/>
      <c r="G69" s="18" t="s">
        <v>7</v>
      </c>
      <c r="H69" s="36">
        <f>H70+H71</f>
        <v>800</v>
      </c>
      <c r="I69" s="64" t="s">
        <v>142</v>
      </c>
    </row>
    <row r="70" spans="2:9" s="21" customFormat="1" ht="22.15" customHeight="1">
      <c r="B70" s="103"/>
      <c r="C70" s="65"/>
      <c r="D70" s="65"/>
      <c r="E70" s="65"/>
      <c r="F70" s="67"/>
      <c r="G70" s="20" t="s">
        <v>9</v>
      </c>
      <c r="H70" s="37">
        <v>0</v>
      </c>
      <c r="I70" s="65"/>
    </row>
    <row r="71" spans="2:9" s="21" customFormat="1" ht="22.15" customHeight="1">
      <c r="B71" s="103"/>
      <c r="C71" s="65"/>
      <c r="D71" s="65"/>
      <c r="E71" s="65"/>
      <c r="F71" s="67"/>
      <c r="G71" s="20" t="s">
        <v>10</v>
      </c>
      <c r="H71" s="37">
        <v>800</v>
      </c>
      <c r="I71" s="68"/>
    </row>
    <row r="72" spans="2:9" s="5" customFormat="1" ht="36.75" customHeight="1">
      <c r="B72" s="102" t="s">
        <v>46</v>
      </c>
      <c r="C72" s="87" t="s">
        <v>26</v>
      </c>
      <c r="D72" s="87"/>
      <c r="E72" s="87"/>
      <c r="F72" s="69"/>
      <c r="G72" s="22" t="s">
        <v>7</v>
      </c>
      <c r="H72" s="46">
        <f>H73+H74</f>
        <v>21547.999999999996</v>
      </c>
      <c r="I72" s="87" t="s">
        <v>118</v>
      </c>
    </row>
    <row r="73" spans="2:9" ht="32.25" customHeight="1">
      <c r="B73" s="103"/>
      <c r="C73" s="88"/>
      <c r="D73" s="88"/>
      <c r="E73" s="88"/>
      <c r="F73" s="70"/>
      <c r="G73" s="6" t="s">
        <v>9</v>
      </c>
      <c r="H73" s="47">
        <v>222.6</v>
      </c>
      <c r="I73" s="88"/>
    </row>
    <row r="74" spans="2:9" ht="28.9" customHeight="1">
      <c r="B74" s="103"/>
      <c r="C74" s="88"/>
      <c r="D74" s="88"/>
      <c r="E74" s="88"/>
      <c r="F74" s="70"/>
      <c r="G74" s="6" t="s">
        <v>10</v>
      </c>
      <c r="H74" s="37">
        <f>21335.6-58.4-800+653.4+6-167-59.7+415.5</f>
        <v>21325.399999999998</v>
      </c>
      <c r="I74" s="89"/>
    </row>
    <row r="75" spans="2:9" s="5" customFormat="1" ht="21" hidden="1" customHeight="1">
      <c r="B75" s="72" t="s">
        <v>62</v>
      </c>
      <c r="C75" s="87" t="s">
        <v>63</v>
      </c>
      <c r="D75" s="87"/>
      <c r="E75" s="87"/>
      <c r="F75" s="69"/>
      <c r="G75" s="22" t="s">
        <v>7</v>
      </c>
      <c r="H75" s="46">
        <f>H76+H77</f>
        <v>0</v>
      </c>
      <c r="I75" s="64"/>
    </row>
    <row r="76" spans="2:9" ht="21" hidden="1" customHeight="1">
      <c r="B76" s="73"/>
      <c r="C76" s="88"/>
      <c r="D76" s="88"/>
      <c r="E76" s="88"/>
      <c r="F76" s="70"/>
      <c r="G76" s="6" t="s">
        <v>9</v>
      </c>
      <c r="H76" s="47">
        <v>0</v>
      </c>
      <c r="I76" s="65"/>
    </row>
    <row r="77" spans="2:9" ht="21" hidden="1" customHeight="1">
      <c r="B77" s="73"/>
      <c r="C77" s="88"/>
      <c r="D77" s="88"/>
      <c r="E77" s="88"/>
      <c r="F77" s="70"/>
      <c r="G77" s="6" t="s">
        <v>10</v>
      </c>
      <c r="H77" s="47">
        <v>0</v>
      </c>
      <c r="I77" s="68"/>
    </row>
    <row r="78" spans="2:9" s="5" customFormat="1" ht="26.25" customHeight="1">
      <c r="B78" s="72" t="s">
        <v>62</v>
      </c>
      <c r="C78" s="87" t="s">
        <v>87</v>
      </c>
      <c r="D78" s="87"/>
      <c r="E78" s="87"/>
      <c r="F78" s="69"/>
      <c r="G78" s="22" t="s">
        <v>7</v>
      </c>
      <c r="H78" s="46">
        <f>H80+H81+H79</f>
        <v>8593.2000000000007</v>
      </c>
      <c r="I78" s="87" t="s">
        <v>110</v>
      </c>
    </row>
    <row r="79" spans="2:9" s="5" customFormat="1" ht="30" customHeight="1">
      <c r="B79" s="73"/>
      <c r="C79" s="88"/>
      <c r="D79" s="88"/>
      <c r="E79" s="88"/>
      <c r="F79" s="70"/>
      <c r="G79" s="20" t="s">
        <v>8</v>
      </c>
      <c r="H79" s="46">
        <v>8593.2000000000007</v>
      </c>
      <c r="I79" s="88"/>
    </row>
    <row r="80" spans="2:9" ht="26.25" customHeight="1">
      <c r="B80" s="73"/>
      <c r="C80" s="88"/>
      <c r="D80" s="88"/>
      <c r="E80" s="88"/>
      <c r="F80" s="70"/>
      <c r="G80" s="20" t="s">
        <v>9</v>
      </c>
      <c r="H80" s="47">
        <v>0</v>
      </c>
      <c r="I80" s="88"/>
    </row>
    <row r="81" spans="2:9" ht="24" customHeight="1">
      <c r="B81" s="73"/>
      <c r="C81" s="88"/>
      <c r="D81" s="88"/>
      <c r="E81" s="88"/>
      <c r="F81" s="70"/>
      <c r="G81" s="20" t="s">
        <v>10</v>
      </c>
      <c r="H81" s="47">
        <v>0</v>
      </c>
      <c r="I81" s="89"/>
    </row>
    <row r="82" spans="2:9" s="5" customFormat="1" ht="20.45" customHeight="1">
      <c r="B82" s="72" t="s">
        <v>80</v>
      </c>
      <c r="C82" s="87" t="s">
        <v>86</v>
      </c>
      <c r="D82" s="87"/>
      <c r="E82" s="87"/>
      <c r="F82" s="69"/>
      <c r="G82" s="18" t="s">
        <v>7</v>
      </c>
      <c r="H82" s="46">
        <f>H84+H85+H83</f>
        <v>15219.4</v>
      </c>
      <c r="I82" s="87" t="s">
        <v>143</v>
      </c>
    </row>
    <row r="83" spans="2:9" s="5" customFormat="1" ht="20.45" customHeight="1">
      <c r="B83" s="73"/>
      <c r="C83" s="88"/>
      <c r="D83" s="88"/>
      <c r="E83" s="88"/>
      <c r="F83" s="70"/>
      <c r="G83" s="20" t="s">
        <v>8</v>
      </c>
      <c r="H83" s="46">
        <v>14161.5</v>
      </c>
      <c r="I83" s="88"/>
    </row>
    <row r="84" spans="2:9" ht="20.45" customHeight="1">
      <c r="B84" s="73"/>
      <c r="C84" s="88"/>
      <c r="D84" s="88"/>
      <c r="E84" s="88"/>
      <c r="F84" s="70"/>
      <c r="G84" s="6" t="s">
        <v>9</v>
      </c>
      <c r="H84" s="47">
        <v>905.7</v>
      </c>
      <c r="I84" s="88"/>
    </row>
    <row r="85" spans="2:9" ht="34.5" customHeight="1">
      <c r="B85" s="73"/>
      <c r="C85" s="88"/>
      <c r="D85" s="88"/>
      <c r="E85" s="88"/>
      <c r="F85" s="70"/>
      <c r="G85" s="6" t="s">
        <v>10</v>
      </c>
      <c r="H85" s="47">
        <v>152.19999999999999</v>
      </c>
      <c r="I85" s="89"/>
    </row>
    <row r="86" spans="2:9" s="19" customFormat="1" ht="29.45" hidden="1" customHeight="1">
      <c r="B86" s="102" t="s">
        <v>112</v>
      </c>
      <c r="C86" s="64" t="s">
        <v>116</v>
      </c>
      <c r="D86" s="64"/>
      <c r="E86" s="64"/>
      <c r="F86" s="66"/>
      <c r="G86" s="18" t="s">
        <v>7</v>
      </c>
      <c r="H86" s="36">
        <f>H88+H89+H87</f>
        <v>0</v>
      </c>
      <c r="I86" s="64" t="s">
        <v>163</v>
      </c>
    </row>
    <row r="87" spans="2:9" s="19" customFormat="1" ht="29.45" hidden="1" customHeight="1">
      <c r="B87" s="103"/>
      <c r="C87" s="65"/>
      <c r="D87" s="65"/>
      <c r="E87" s="65"/>
      <c r="F87" s="67"/>
      <c r="G87" s="20" t="s">
        <v>8</v>
      </c>
      <c r="H87" s="36">
        <v>0</v>
      </c>
      <c r="I87" s="65"/>
    </row>
    <row r="88" spans="2:9" s="21" customFormat="1" ht="29.45" hidden="1" customHeight="1">
      <c r="B88" s="103"/>
      <c r="C88" s="65"/>
      <c r="D88" s="65"/>
      <c r="E88" s="65"/>
      <c r="F88" s="67"/>
      <c r="G88" s="20" t="s">
        <v>9</v>
      </c>
      <c r="H88" s="37"/>
      <c r="I88" s="65"/>
    </row>
    <row r="89" spans="2:9" s="21" customFormat="1" ht="102.6" hidden="1" customHeight="1">
      <c r="B89" s="103"/>
      <c r="C89" s="65"/>
      <c r="D89" s="65"/>
      <c r="E89" s="65"/>
      <c r="F89" s="67"/>
      <c r="G89" s="20" t="s">
        <v>10</v>
      </c>
      <c r="H89" s="37"/>
      <c r="I89" s="68"/>
    </row>
    <row r="90" spans="2:9" s="19" customFormat="1" ht="22.9" hidden="1" customHeight="1">
      <c r="B90" s="102" t="s">
        <v>123</v>
      </c>
      <c r="C90" s="64" t="s">
        <v>122</v>
      </c>
      <c r="D90" s="64"/>
      <c r="E90" s="64"/>
      <c r="F90" s="66"/>
      <c r="G90" s="18" t="s">
        <v>7</v>
      </c>
      <c r="H90" s="36">
        <f>H92+H93+H91</f>
        <v>0</v>
      </c>
      <c r="I90" s="64" t="s">
        <v>126</v>
      </c>
    </row>
    <row r="91" spans="2:9" s="19" customFormat="1" ht="22.9" hidden="1" customHeight="1">
      <c r="B91" s="103"/>
      <c r="C91" s="65"/>
      <c r="D91" s="65"/>
      <c r="E91" s="65"/>
      <c r="F91" s="67"/>
      <c r="G91" s="20" t="s">
        <v>8</v>
      </c>
      <c r="H91" s="36">
        <v>0</v>
      </c>
      <c r="I91" s="65"/>
    </row>
    <row r="92" spans="2:9" s="21" customFormat="1" ht="22.9" hidden="1" customHeight="1">
      <c r="B92" s="103"/>
      <c r="C92" s="65"/>
      <c r="D92" s="65"/>
      <c r="E92" s="65"/>
      <c r="F92" s="67"/>
      <c r="G92" s="20" t="s">
        <v>9</v>
      </c>
      <c r="H92" s="37"/>
      <c r="I92" s="65"/>
    </row>
    <row r="93" spans="2:9" s="21" customFormat="1" ht="22.9" hidden="1" customHeight="1">
      <c r="B93" s="103"/>
      <c r="C93" s="65"/>
      <c r="D93" s="65"/>
      <c r="E93" s="65"/>
      <c r="F93" s="67"/>
      <c r="G93" s="20" t="s">
        <v>10</v>
      </c>
      <c r="H93" s="37"/>
      <c r="I93" s="68"/>
    </row>
    <row r="94" spans="2:9" s="19" customFormat="1" ht="22.9" customHeight="1">
      <c r="B94" s="102" t="s">
        <v>112</v>
      </c>
      <c r="C94" s="64" t="s">
        <v>144</v>
      </c>
      <c r="D94" s="64"/>
      <c r="E94" s="64"/>
      <c r="F94" s="66"/>
      <c r="G94" s="18" t="s">
        <v>7</v>
      </c>
      <c r="H94" s="36">
        <f>H96+H97+H95</f>
        <v>177.6</v>
      </c>
      <c r="I94" s="64" t="s">
        <v>132</v>
      </c>
    </row>
    <row r="95" spans="2:9" s="19" customFormat="1" ht="22.9" customHeight="1">
      <c r="B95" s="103"/>
      <c r="C95" s="65"/>
      <c r="D95" s="65"/>
      <c r="E95" s="65"/>
      <c r="F95" s="67"/>
      <c r="G95" s="20" t="s">
        <v>8</v>
      </c>
      <c r="H95" s="36">
        <v>0</v>
      </c>
      <c r="I95" s="65"/>
    </row>
    <row r="96" spans="2:9" s="21" customFormat="1" ht="22.9" customHeight="1">
      <c r="B96" s="103"/>
      <c r="C96" s="65"/>
      <c r="D96" s="65"/>
      <c r="E96" s="65"/>
      <c r="F96" s="67"/>
      <c r="G96" s="20" t="s">
        <v>9</v>
      </c>
      <c r="H96" s="37">
        <f>160.5+17.1</f>
        <v>177.6</v>
      </c>
      <c r="I96" s="65"/>
    </row>
    <row r="97" spans="2:9" s="21" customFormat="1" ht="22.9" customHeight="1">
      <c r="B97" s="103"/>
      <c r="C97" s="65"/>
      <c r="D97" s="65"/>
      <c r="E97" s="65"/>
      <c r="F97" s="67"/>
      <c r="G97" s="20" t="s">
        <v>10</v>
      </c>
      <c r="H97" s="37">
        <v>0</v>
      </c>
      <c r="I97" s="68"/>
    </row>
    <row r="98" spans="2:9" s="26" customFormat="1" ht="22.9" customHeight="1">
      <c r="B98" s="102" t="s">
        <v>123</v>
      </c>
      <c r="C98" s="64" t="s">
        <v>131</v>
      </c>
      <c r="D98" s="105"/>
      <c r="E98" s="87" t="s">
        <v>134</v>
      </c>
      <c r="F98" s="69">
        <v>45291</v>
      </c>
      <c r="G98" s="25" t="s">
        <v>7</v>
      </c>
      <c r="H98" s="41">
        <f>H99+H100+H101+H102</f>
        <v>1123.3999999999999</v>
      </c>
      <c r="I98" s="109" t="s">
        <v>124</v>
      </c>
    </row>
    <row r="99" spans="2:9" s="28" customFormat="1" ht="22.9" customHeight="1">
      <c r="B99" s="103"/>
      <c r="C99" s="65"/>
      <c r="D99" s="106"/>
      <c r="E99" s="88"/>
      <c r="F99" s="70"/>
      <c r="G99" s="20" t="s">
        <v>8</v>
      </c>
      <c r="H99" s="54">
        <v>1101.0999999999999</v>
      </c>
      <c r="I99" s="110"/>
    </row>
    <row r="100" spans="2:9" s="28" customFormat="1" ht="22.9" customHeight="1">
      <c r="B100" s="103"/>
      <c r="C100" s="65"/>
      <c r="D100" s="106"/>
      <c r="E100" s="88"/>
      <c r="F100" s="70"/>
      <c r="G100" s="20" t="s">
        <v>9</v>
      </c>
      <c r="H100" s="54">
        <v>11.1</v>
      </c>
      <c r="I100" s="110"/>
    </row>
    <row r="101" spans="2:9" s="28" customFormat="1" ht="22.9" customHeight="1">
      <c r="B101" s="103"/>
      <c r="C101" s="65"/>
      <c r="D101" s="106"/>
      <c r="E101" s="88"/>
      <c r="F101" s="70"/>
      <c r="G101" s="20" t="s">
        <v>10</v>
      </c>
      <c r="H101" s="54">
        <v>11.2</v>
      </c>
      <c r="I101" s="110"/>
    </row>
    <row r="102" spans="2:9" s="28" customFormat="1" ht="32.450000000000003" customHeight="1">
      <c r="B102" s="104"/>
      <c r="C102" s="68"/>
      <c r="D102" s="107"/>
      <c r="E102" s="89"/>
      <c r="F102" s="71"/>
      <c r="G102" s="20" t="s">
        <v>11</v>
      </c>
      <c r="H102" s="55">
        <v>0</v>
      </c>
      <c r="I102" s="111"/>
    </row>
    <row r="103" spans="2:9" s="26" customFormat="1" ht="22.9" customHeight="1">
      <c r="B103" s="102" t="s">
        <v>145</v>
      </c>
      <c r="C103" s="64" t="s">
        <v>146</v>
      </c>
      <c r="D103" s="105"/>
      <c r="E103" s="64" t="s">
        <v>134</v>
      </c>
      <c r="F103" s="66">
        <v>45291</v>
      </c>
      <c r="G103" s="25" t="s">
        <v>7</v>
      </c>
      <c r="H103" s="41">
        <f>H104+H105+H106+H107</f>
        <v>3712.5</v>
      </c>
      <c r="I103" s="109" t="s">
        <v>147</v>
      </c>
    </row>
    <row r="104" spans="2:9" s="28" customFormat="1" ht="22.9" customHeight="1">
      <c r="B104" s="103"/>
      <c r="C104" s="65"/>
      <c r="D104" s="106"/>
      <c r="E104" s="65"/>
      <c r="F104" s="67"/>
      <c r="G104" s="20" t="s">
        <v>8</v>
      </c>
      <c r="H104" s="54">
        <v>0</v>
      </c>
      <c r="I104" s="110"/>
    </row>
    <row r="105" spans="2:9" s="28" customFormat="1" ht="22.9" customHeight="1">
      <c r="B105" s="103"/>
      <c r="C105" s="65"/>
      <c r="D105" s="106"/>
      <c r="E105" s="65"/>
      <c r="F105" s="67"/>
      <c r="G105" s="20" t="s">
        <v>9</v>
      </c>
      <c r="H105" s="54">
        <v>3712.5</v>
      </c>
      <c r="I105" s="110"/>
    </row>
    <row r="106" spans="2:9" s="28" customFormat="1" ht="22.9" customHeight="1">
      <c r="B106" s="103"/>
      <c r="C106" s="65"/>
      <c r="D106" s="106"/>
      <c r="E106" s="65"/>
      <c r="F106" s="67"/>
      <c r="G106" s="20" t="s">
        <v>10</v>
      </c>
      <c r="H106" s="54">
        <v>0</v>
      </c>
      <c r="I106" s="110"/>
    </row>
    <row r="107" spans="2:9" s="28" customFormat="1" ht="36" customHeight="1">
      <c r="B107" s="104"/>
      <c r="C107" s="68"/>
      <c r="D107" s="107"/>
      <c r="E107" s="68"/>
      <c r="F107" s="108"/>
      <c r="G107" s="20" t="s">
        <v>11</v>
      </c>
      <c r="H107" s="55">
        <v>0</v>
      </c>
      <c r="I107" s="111"/>
    </row>
    <row r="108" spans="2:9" s="19" customFormat="1" ht="29.45" customHeight="1">
      <c r="B108" s="102" t="s">
        <v>160</v>
      </c>
      <c r="C108" s="64" t="s">
        <v>168</v>
      </c>
      <c r="D108" s="64"/>
      <c r="E108" s="64"/>
      <c r="F108" s="66"/>
      <c r="G108" s="18" t="s">
        <v>7</v>
      </c>
      <c r="H108" s="56">
        <f>H110+H111+H109</f>
        <v>5957.0999999999995</v>
      </c>
      <c r="I108" s="64" t="s">
        <v>164</v>
      </c>
    </row>
    <row r="109" spans="2:9" s="19" customFormat="1" ht="29.45" customHeight="1">
      <c r="B109" s="103"/>
      <c r="C109" s="65"/>
      <c r="D109" s="65"/>
      <c r="E109" s="65"/>
      <c r="F109" s="67"/>
      <c r="G109" s="20" t="s">
        <v>8</v>
      </c>
      <c r="H109" s="56">
        <v>0</v>
      </c>
      <c r="I109" s="65"/>
    </row>
    <row r="110" spans="2:9" s="21" customFormat="1" ht="29.45" customHeight="1">
      <c r="B110" s="103"/>
      <c r="C110" s="65"/>
      <c r="D110" s="65"/>
      <c r="E110" s="65"/>
      <c r="F110" s="67"/>
      <c r="G110" s="20" t="s">
        <v>9</v>
      </c>
      <c r="H110" s="57">
        <v>5897.4</v>
      </c>
      <c r="I110" s="65"/>
    </row>
    <row r="111" spans="2:9" s="21" customFormat="1" ht="190.5" customHeight="1">
      <c r="B111" s="103"/>
      <c r="C111" s="65"/>
      <c r="D111" s="65"/>
      <c r="E111" s="65"/>
      <c r="F111" s="67"/>
      <c r="G111" s="20" t="s">
        <v>10</v>
      </c>
      <c r="H111" s="57">
        <v>59.7</v>
      </c>
      <c r="I111" s="68"/>
    </row>
    <row r="112" spans="2:9" s="11" customFormat="1" ht="30" customHeight="1">
      <c r="B112" s="112" t="s">
        <v>28</v>
      </c>
      <c r="C112" s="115" t="s">
        <v>27</v>
      </c>
      <c r="D112" s="115"/>
      <c r="E112" s="87" t="s">
        <v>134</v>
      </c>
      <c r="F112" s="69">
        <v>45291</v>
      </c>
      <c r="G112" s="23" t="s">
        <v>7</v>
      </c>
      <c r="H112" s="40">
        <f>H113+H114+H115+H116</f>
        <v>29779.200000000001</v>
      </c>
      <c r="I112" s="147"/>
    </row>
    <row r="113" spans="2:9" s="12" customFormat="1" ht="20.25" customHeight="1">
      <c r="B113" s="113"/>
      <c r="C113" s="116"/>
      <c r="D113" s="116"/>
      <c r="E113" s="88"/>
      <c r="F113" s="70"/>
      <c r="G113" s="24" t="s">
        <v>8</v>
      </c>
      <c r="H113" s="40">
        <v>0</v>
      </c>
      <c r="I113" s="119"/>
    </row>
    <row r="114" spans="2:9" s="12" customFormat="1" ht="30.75" customHeight="1">
      <c r="B114" s="113"/>
      <c r="C114" s="116"/>
      <c r="D114" s="116"/>
      <c r="E114" s="88"/>
      <c r="F114" s="70"/>
      <c r="G114" s="24" t="s">
        <v>9</v>
      </c>
      <c r="H114" s="40">
        <f>H118+H121+H124+H127+H130+H189</f>
        <v>5940.7</v>
      </c>
      <c r="I114" s="119"/>
    </row>
    <row r="115" spans="2:9" s="12" customFormat="1" ht="30" customHeight="1">
      <c r="B115" s="113"/>
      <c r="C115" s="116"/>
      <c r="D115" s="116"/>
      <c r="E115" s="88"/>
      <c r="F115" s="70"/>
      <c r="G115" s="24" t="s">
        <v>10</v>
      </c>
      <c r="H115" s="40">
        <f>H119+H122+H125+H128+H131</f>
        <v>23838.5</v>
      </c>
      <c r="I115" s="119"/>
    </row>
    <row r="116" spans="2:9" s="12" customFormat="1" ht="33" customHeight="1">
      <c r="B116" s="114"/>
      <c r="C116" s="117"/>
      <c r="D116" s="117"/>
      <c r="E116" s="89"/>
      <c r="F116" s="71"/>
      <c r="G116" s="24" t="s">
        <v>11</v>
      </c>
      <c r="H116" s="40">
        <v>0</v>
      </c>
      <c r="I116" s="120"/>
    </row>
    <row r="117" spans="2:9" s="5" customFormat="1" ht="30" customHeight="1">
      <c r="B117" s="72" t="s">
        <v>29</v>
      </c>
      <c r="C117" s="87" t="s">
        <v>15</v>
      </c>
      <c r="D117" s="87"/>
      <c r="E117" s="87"/>
      <c r="F117" s="69"/>
      <c r="G117" s="22" t="s">
        <v>7</v>
      </c>
      <c r="H117" s="36">
        <f>H118+H119</f>
        <v>23487.7</v>
      </c>
      <c r="I117" s="87" t="s">
        <v>67</v>
      </c>
    </row>
    <row r="118" spans="2:9" ht="23.25" customHeight="1">
      <c r="B118" s="73"/>
      <c r="C118" s="88"/>
      <c r="D118" s="88"/>
      <c r="E118" s="88"/>
      <c r="F118" s="70"/>
      <c r="G118" s="6" t="s">
        <v>9</v>
      </c>
      <c r="H118" s="37">
        <f>2973.1+897.9+1520.4+531.3</f>
        <v>5922.7</v>
      </c>
      <c r="I118" s="88"/>
    </row>
    <row r="119" spans="2:9" ht="20.25" customHeight="1">
      <c r="B119" s="73"/>
      <c r="C119" s="88"/>
      <c r="D119" s="88"/>
      <c r="E119" s="88"/>
      <c r="F119" s="70"/>
      <c r="G119" s="6" t="s">
        <v>10</v>
      </c>
      <c r="H119" s="37">
        <f>13135.8+66+3986.9+199+177.3</f>
        <v>17565</v>
      </c>
      <c r="I119" s="89"/>
    </row>
    <row r="120" spans="2:9" s="5" customFormat="1" ht="32.25" customHeight="1">
      <c r="B120" s="72" t="s">
        <v>30</v>
      </c>
      <c r="C120" s="87" t="s">
        <v>68</v>
      </c>
      <c r="D120" s="87"/>
      <c r="E120" s="87"/>
      <c r="F120" s="69"/>
      <c r="G120" s="22" t="s">
        <v>7</v>
      </c>
      <c r="H120" s="36">
        <f>H121+H122</f>
        <v>838</v>
      </c>
      <c r="I120" s="87" t="s">
        <v>31</v>
      </c>
    </row>
    <row r="121" spans="2:9" ht="27.75" customHeight="1">
      <c r="B121" s="73"/>
      <c r="C121" s="88"/>
      <c r="D121" s="88"/>
      <c r="E121" s="88"/>
      <c r="F121" s="70"/>
      <c r="G121" s="6" t="s">
        <v>9</v>
      </c>
      <c r="H121" s="37">
        <v>0</v>
      </c>
      <c r="I121" s="88"/>
    </row>
    <row r="122" spans="2:9" ht="30" customHeight="1">
      <c r="B122" s="73"/>
      <c r="C122" s="88"/>
      <c r="D122" s="88"/>
      <c r="E122" s="88"/>
      <c r="F122" s="70"/>
      <c r="G122" s="6" t="s">
        <v>10</v>
      </c>
      <c r="H122" s="37">
        <f>48+60+10+630+60+30</f>
        <v>838</v>
      </c>
      <c r="I122" s="89"/>
    </row>
    <row r="123" spans="2:9" s="5" customFormat="1" ht="33" customHeight="1">
      <c r="B123" s="72" t="s">
        <v>34</v>
      </c>
      <c r="C123" s="87" t="s">
        <v>32</v>
      </c>
      <c r="D123" s="87"/>
      <c r="E123" s="87"/>
      <c r="F123" s="69"/>
      <c r="G123" s="22" t="s">
        <v>7</v>
      </c>
      <c r="H123" s="36">
        <f>H124+H125</f>
        <v>126.6</v>
      </c>
      <c r="I123" s="87" t="s">
        <v>117</v>
      </c>
    </row>
    <row r="124" spans="2:9" ht="33" customHeight="1">
      <c r="B124" s="73"/>
      <c r="C124" s="88"/>
      <c r="D124" s="88"/>
      <c r="E124" s="88"/>
      <c r="F124" s="70"/>
      <c r="G124" s="6" t="s">
        <v>9</v>
      </c>
      <c r="H124" s="37">
        <v>0</v>
      </c>
      <c r="I124" s="140"/>
    </row>
    <row r="125" spans="2:9" ht="46.9" customHeight="1">
      <c r="B125" s="73"/>
      <c r="C125" s="88"/>
      <c r="D125" s="88"/>
      <c r="E125" s="88"/>
      <c r="F125" s="70"/>
      <c r="G125" s="6" t="s">
        <v>10</v>
      </c>
      <c r="H125" s="37">
        <v>126.6</v>
      </c>
      <c r="I125" s="192"/>
    </row>
    <row r="126" spans="2:9" s="5" customFormat="1" ht="40.5" customHeight="1">
      <c r="B126" s="72" t="s">
        <v>33</v>
      </c>
      <c r="C126" s="87" t="s">
        <v>65</v>
      </c>
      <c r="D126" s="87"/>
      <c r="E126" s="87"/>
      <c r="F126" s="69"/>
      <c r="G126" s="22" t="s">
        <v>7</v>
      </c>
      <c r="H126" s="36">
        <f>H127+H128</f>
        <v>16.5</v>
      </c>
      <c r="I126" s="87" t="s">
        <v>69</v>
      </c>
    </row>
    <row r="127" spans="2:9" ht="27" customHeight="1">
      <c r="B127" s="73"/>
      <c r="C127" s="88"/>
      <c r="D127" s="88"/>
      <c r="E127" s="88"/>
      <c r="F127" s="70"/>
      <c r="G127" s="6" t="s">
        <v>9</v>
      </c>
      <c r="H127" s="37">
        <v>0</v>
      </c>
      <c r="I127" s="88"/>
    </row>
    <row r="128" spans="2:9" ht="33" customHeight="1">
      <c r="B128" s="73"/>
      <c r="C128" s="88"/>
      <c r="D128" s="88"/>
      <c r="E128" s="88"/>
      <c r="F128" s="70"/>
      <c r="G128" s="6" t="s">
        <v>10</v>
      </c>
      <c r="H128" s="37">
        <v>16.5</v>
      </c>
      <c r="I128" s="89"/>
    </row>
    <row r="129" spans="2:9" s="5" customFormat="1" ht="31.5" customHeight="1">
      <c r="B129" s="72" t="s">
        <v>35</v>
      </c>
      <c r="C129" s="87" t="s">
        <v>26</v>
      </c>
      <c r="D129" s="87"/>
      <c r="E129" s="87"/>
      <c r="F129" s="69"/>
      <c r="G129" s="22" t="s">
        <v>7</v>
      </c>
      <c r="H129" s="36">
        <f>H130+H131</f>
        <v>5310.4</v>
      </c>
      <c r="I129" s="87" t="s">
        <v>106</v>
      </c>
    </row>
    <row r="130" spans="2:9" ht="24.75" customHeight="1">
      <c r="B130" s="73"/>
      <c r="C130" s="88"/>
      <c r="D130" s="88"/>
      <c r="E130" s="88"/>
      <c r="F130" s="70"/>
      <c r="G130" s="6" t="s">
        <v>9</v>
      </c>
      <c r="H130" s="37">
        <v>18</v>
      </c>
      <c r="I130" s="88"/>
    </row>
    <row r="131" spans="2:9" ht="27.75" customHeight="1">
      <c r="B131" s="73"/>
      <c r="C131" s="88"/>
      <c r="D131" s="88"/>
      <c r="E131" s="88"/>
      <c r="F131" s="70"/>
      <c r="G131" s="6" t="s">
        <v>10</v>
      </c>
      <c r="H131" s="37">
        <f>5065-16.5+350-126.1+20</f>
        <v>5292.4</v>
      </c>
      <c r="I131" s="89"/>
    </row>
    <row r="132" spans="2:9" s="11" customFormat="1" ht="30" customHeight="1">
      <c r="B132" s="112" t="s">
        <v>36</v>
      </c>
      <c r="C132" s="115" t="s">
        <v>70</v>
      </c>
      <c r="D132" s="115"/>
      <c r="E132" s="87" t="s">
        <v>134</v>
      </c>
      <c r="F132" s="69">
        <v>45291</v>
      </c>
      <c r="G132" s="23" t="s">
        <v>7</v>
      </c>
      <c r="H132" s="40">
        <v>2050.1</v>
      </c>
      <c r="I132" s="118" t="s">
        <v>85</v>
      </c>
    </row>
    <row r="133" spans="2:9" s="12" customFormat="1" ht="26.25" customHeight="1">
      <c r="B133" s="113"/>
      <c r="C133" s="116"/>
      <c r="D133" s="116"/>
      <c r="E133" s="88"/>
      <c r="F133" s="70"/>
      <c r="G133" s="24" t="s">
        <v>8</v>
      </c>
      <c r="H133" s="40">
        <v>0</v>
      </c>
      <c r="I133" s="119"/>
    </row>
    <row r="134" spans="2:9" s="12" customFormat="1" ht="27.75" customHeight="1">
      <c r="B134" s="113"/>
      <c r="C134" s="116"/>
      <c r="D134" s="116"/>
      <c r="E134" s="88"/>
      <c r="F134" s="70"/>
      <c r="G134" s="24" t="s">
        <v>9</v>
      </c>
      <c r="H134" s="40">
        <f>H139+H144</f>
        <v>1187.5999999999999</v>
      </c>
      <c r="I134" s="119"/>
    </row>
    <row r="135" spans="2:9" s="12" customFormat="1" ht="30" customHeight="1">
      <c r="B135" s="113"/>
      <c r="C135" s="116"/>
      <c r="D135" s="116"/>
      <c r="E135" s="88"/>
      <c r="F135" s="70"/>
      <c r="G135" s="24" t="s">
        <v>10</v>
      </c>
      <c r="H135" s="40">
        <f>H140+H145</f>
        <v>862.5</v>
      </c>
      <c r="I135" s="119"/>
    </row>
    <row r="136" spans="2:9" s="12" customFormat="1" ht="33" customHeight="1">
      <c r="B136" s="114"/>
      <c r="C136" s="117"/>
      <c r="D136" s="117"/>
      <c r="E136" s="89"/>
      <c r="F136" s="71"/>
      <c r="G136" s="24" t="s">
        <v>11</v>
      </c>
      <c r="H136" s="40">
        <v>0</v>
      </c>
      <c r="I136" s="120"/>
    </row>
    <row r="137" spans="2:9" s="5" customFormat="1" ht="25.5" customHeight="1">
      <c r="B137" s="72" t="s">
        <v>50</v>
      </c>
      <c r="C137" s="87" t="s">
        <v>51</v>
      </c>
      <c r="D137" s="87"/>
      <c r="E137" s="87" t="s">
        <v>134</v>
      </c>
      <c r="F137" s="69">
        <v>45291</v>
      </c>
      <c r="G137" s="22" t="s">
        <v>7</v>
      </c>
      <c r="H137" s="33">
        <f>H138+H139+H140+H141</f>
        <v>1950.1</v>
      </c>
      <c r="I137" s="121" t="s">
        <v>148</v>
      </c>
    </row>
    <row r="138" spans="2:9" ht="21.75" customHeight="1">
      <c r="B138" s="73"/>
      <c r="C138" s="88"/>
      <c r="D138" s="88"/>
      <c r="E138" s="88"/>
      <c r="F138" s="70"/>
      <c r="G138" s="6" t="s">
        <v>8</v>
      </c>
      <c r="H138" s="33">
        <v>0</v>
      </c>
      <c r="I138" s="122"/>
    </row>
    <row r="139" spans="2:9" ht="21" customHeight="1">
      <c r="B139" s="73"/>
      <c r="C139" s="88"/>
      <c r="D139" s="88"/>
      <c r="E139" s="88"/>
      <c r="F139" s="70"/>
      <c r="G139" s="6" t="s">
        <v>9</v>
      </c>
      <c r="H139" s="33">
        <v>1187.5999999999999</v>
      </c>
      <c r="I139" s="122"/>
    </row>
    <row r="140" spans="2:9" ht="24.75" customHeight="1">
      <c r="B140" s="73"/>
      <c r="C140" s="88"/>
      <c r="D140" s="88"/>
      <c r="E140" s="88"/>
      <c r="F140" s="70"/>
      <c r="G140" s="6" t="s">
        <v>10</v>
      </c>
      <c r="H140" s="33">
        <v>762.5</v>
      </c>
      <c r="I140" s="122"/>
    </row>
    <row r="141" spans="2:9" ht="33" customHeight="1">
      <c r="B141" s="86"/>
      <c r="C141" s="89"/>
      <c r="D141" s="89"/>
      <c r="E141" s="89"/>
      <c r="F141" s="71"/>
      <c r="G141" s="6" t="s">
        <v>11</v>
      </c>
      <c r="H141" s="33">
        <v>0</v>
      </c>
      <c r="I141" s="123"/>
    </row>
    <row r="142" spans="2:9" s="19" customFormat="1" ht="24" customHeight="1">
      <c r="B142" s="102" t="s">
        <v>52</v>
      </c>
      <c r="C142" s="64" t="s">
        <v>53</v>
      </c>
      <c r="D142" s="64"/>
      <c r="E142" s="87" t="s">
        <v>134</v>
      </c>
      <c r="F142" s="69">
        <v>45291</v>
      </c>
      <c r="G142" s="18" t="s">
        <v>7</v>
      </c>
      <c r="H142" s="55">
        <f>H143+H144+H145+H146</f>
        <v>100</v>
      </c>
      <c r="I142" s="109" t="s">
        <v>165</v>
      </c>
    </row>
    <row r="143" spans="2:9" s="21" customFormat="1" ht="20.25" customHeight="1">
      <c r="B143" s="103"/>
      <c r="C143" s="65"/>
      <c r="D143" s="65"/>
      <c r="E143" s="88"/>
      <c r="F143" s="70"/>
      <c r="G143" s="20" t="s">
        <v>8</v>
      </c>
      <c r="H143" s="55">
        <v>0</v>
      </c>
      <c r="I143" s="110"/>
    </row>
    <row r="144" spans="2:9" s="21" customFormat="1" ht="18.75" customHeight="1">
      <c r="B144" s="103"/>
      <c r="C144" s="65"/>
      <c r="D144" s="65"/>
      <c r="E144" s="88"/>
      <c r="F144" s="70"/>
      <c r="G144" s="20" t="s">
        <v>9</v>
      </c>
      <c r="H144" s="55">
        <v>0</v>
      </c>
      <c r="I144" s="110"/>
    </row>
    <row r="145" spans="2:9" s="21" customFormat="1" ht="19.5" customHeight="1">
      <c r="B145" s="103"/>
      <c r="C145" s="65"/>
      <c r="D145" s="65"/>
      <c r="E145" s="88"/>
      <c r="F145" s="70"/>
      <c r="G145" s="20" t="s">
        <v>10</v>
      </c>
      <c r="H145" s="55">
        <v>100</v>
      </c>
      <c r="I145" s="110"/>
    </row>
    <row r="146" spans="2:9" s="21" customFormat="1" ht="33" customHeight="1">
      <c r="B146" s="104"/>
      <c r="C146" s="68"/>
      <c r="D146" s="68"/>
      <c r="E146" s="89"/>
      <c r="F146" s="71"/>
      <c r="G146" s="20" t="s">
        <v>11</v>
      </c>
      <c r="H146" s="55">
        <v>0</v>
      </c>
      <c r="I146" s="111"/>
    </row>
    <row r="147" spans="2:9" s="11" customFormat="1" ht="21" hidden="1" customHeight="1">
      <c r="B147" s="112" t="s">
        <v>107</v>
      </c>
      <c r="C147" s="115" t="s">
        <v>108</v>
      </c>
      <c r="D147" s="115"/>
      <c r="E147" s="87" t="s">
        <v>134</v>
      </c>
      <c r="F147" s="69">
        <v>45291</v>
      </c>
      <c r="G147" s="23" t="s">
        <v>7</v>
      </c>
      <c r="H147" s="40">
        <f>H148+H149+H150+H151</f>
        <v>0</v>
      </c>
      <c r="I147" s="118" t="s">
        <v>127</v>
      </c>
    </row>
    <row r="148" spans="2:9" s="12" customFormat="1" ht="21" hidden="1" customHeight="1">
      <c r="B148" s="113"/>
      <c r="C148" s="116"/>
      <c r="D148" s="116"/>
      <c r="E148" s="88"/>
      <c r="F148" s="70"/>
      <c r="G148" s="24" t="s">
        <v>8</v>
      </c>
      <c r="H148" s="40">
        <v>0</v>
      </c>
      <c r="I148" s="119"/>
    </row>
    <row r="149" spans="2:9" s="12" customFormat="1" ht="21" hidden="1" customHeight="1">
      <c r="B149" s="113"/>
      <c r="C149" s="116"/>
      <c r="D149" s="116"/>
      <c r="E149" s="88"/>
      <c r="F149" s="70"/>
      <c r="G149" s="24" t="s">
        <v>9</v>
      </c>
      <c r="H149" s="40"/>
      <c r="I149" s="119"/>
    </row>
    <row r="150" spans="2:9" s="12" customFormat="1" ht="21" hidden="1" customHeight="1">
      <c r="B150" s="113"/>
      <c r="C150" s="116"/>
      <c r="D150" s="116"/>
      <c r="E150" s="88"/>
      <c r="F150" s="70"/>
      <c r="G150" s="24" t="s">
        <v>10</v>
      </c>
      <c r="H150" s="40"/>
      <c r="I150" s="119"/>
    </row>
    <row r="151" spans="2:9" s="12" customFormat="1" ht="30" hidden="1" customHeight="1">
      <c r="B151" s="114"/>
      <c r="C151" s="117"/>
      <c r="D151" s="117"/>
      <c r="E151" s="89"/>
      <c r="F151" s="71"/>
      <c r="G151" s="24" t="s">
        <v>11</v>
      </c>
      <c r="H151" s="40">
        <v>0</v>
      </c>
      <c r="I151" s="120"/>
    </row>
    <row r="152" spans="2:9" s="11" customFormat="1" ht="21" hidden="1" customHeight="1">
      <c r="B152" s="112" t="s">
        <v>114</v>
      </c>
      <c r="C152" s="115" t="s">
        <v>113</v>
      </c>
      <c r="D152" s="115"/>
      <c r="E152" s="87" t="s">
        <v>134</v>
      </c>
      <c r="F152" s="69">
        <v>45291</v>
      </c>
      <c r="G152" s="23" t="s">
        <v>7</v>
      </c>
      <c r="H152" s="40">
        <f>H153+H154+H155+H156</f>
        <v>0</v>
      </c>
      <c r="I152" s="118" t="s">
        <v>128</v>
      </c>
    </row>
    <row r="153" spans="2:9" s="12" customFormat="1" ht="21" hidden="1" customHeight="1">
      <c r="B153" s="113"/>
      <c r="C153" s="116"/>
      <c r="D153" s="116"/>
      <c r="E153" s="88"/>
      <c r="F153" s="70"/>
      <c r="G153" s="24" t="s">
        <v>8</v>
      </c>
      <c r="H153" s="40"/>
      <c r="I153" s="119"/>
    </row>
    <row r="154" spans="2:9" s="12" customFormat="1" ht="21" hidden="1" customHeight="1">
      <c r="B154" s="113"/>
      <c r="C154" s="116"/>
      <c r="D154" s="116"/>
      <c r="E154" s="88"/>
      <c r="F154" s="70"/>
      <c r="G154" s="24" t="s">
        <v>9</v>
      </c>
      <c r="H154" s="40"/>
      <c r="I154" s="119"/>
    </row>
    <row r="155" spans="2:9" s="12" customFormat="1" ht="21" hidden="1" customHeight="1">
      <c r="B155" s="113"/>
      <c r="C155" s="116"/>
      <c r="D155" s="116"/>
      <c r="E155" s="88"/>
      <c r="F155" s="70"/>
      <c r="G155" s="24" t="s">
        <v>10</v>
      </c>
      <c r="H155" s="40"/>
      <c r="I155" s="119"/>
    </row>
    <row r="156" spans="2:9" s="12" customFormat="1" ht="30" hidden="1" customHeight="1">
      <c r="B156" s="114"/>
      <c r="C156" s="117"/>
      <c r="D156" s="117"/>
      <c r="E156" s="89"/>
      <c r="F156" s="71"/>
      <c r="G156" s="24" t="s">
        <v>11</v>
      </c>
      <c r="H156" s="40">
        <v>0</v>
      </c>
      <c r="I156" s="120"/>
    </row>
    <row r="157" spans="2:9" s="26" customFormat="1" ht="31.15" hidden="1" customHeight="1">
      <c r="B157" s="189" t="s">
        <v>125</v>
      </c>
      <c r="C157" s="183" t="s">
        <v>129</v>
      </c>
      <c r="D157" s="105"/>
      <c r="E157" s="64" t="s">
        <v>109</v>
      </c>
      <c r="F157" s="66">
        <v>44926</v>
      </c>
      <c r="G157" s="25" t="s">
        <v>7</v>
      </c>
      <c r="H157" s="41">
        <f>H158+H159+H160+H161</f>
        <v>0</v>
      </c>
      <c r="I157" s="186" t="s">
        <v>124</v>
      </c>
    </row>
    <row r="158" spans="2:9" s="28" customFormat="1" ht="31.15" hidden="1" customHeight="1">
      <c r="B158" s="190"/>
      <c r="C158" s="184"/>
      <c r="D158" s="106"/>
      <c r="E158" s="65"/>
      <c r="F158" s="67"/>
      <c r="G158" s="27" t="s">
        <v>8</v>
      </c>
      <c r="H158" s="41"/>
      <c r="I158" s="187"/>
    </row>
    <row r="159" spans="2:9" s="28" customFormat="1" ht="31.15" hidden="1" customHeight="1">
      <c r="B159" s="190"/>
      <c r="C159" s="184"/>
      <c r="D159" s="106"/>
      <c r="E159" s="65"/>
      <c r="F159" s="67"/>
      <c r="G159" s="27" t="s">
        <v>9</v>
      </c>
      <c r="H159" s="41"/>
      <c r="I159" s="187"/>
    </row>
    <row r="160" spans="2:9" s="28" customFormat="1" ht="31.15" hidden="1" customHeight="1">
      <c r="B160" s="190"/>
      <c r="C160" s="184"/>
      <c r="D160" s="106"/>
      <c r="E160" s="65"/>
      <c r="F160" s="67"/>
      <c r="G160" s="27" t="s">
        <v>10</v>
      </c>
      <c r="H160" s="41"/>
      <c r="I160" s="187"/>
    </row>
    <row r="161" spans="2:9" s="28" customFormat="1" ht="31.15" hidden="1" customHeight="1">
      <c r="B161" s="191"/>
      <c r="C161" s="185"/>
      <c r="D161" s="107"/>
      <c r="E161" s="68"/>
      <c r="F161" s="108"/>
      <c r="G161" s="27" t="s">
        <v>11</v>
      </c>
      <c r="H161" s="41">
        <v>0</v>
      </c>
      <c r="I161" s="188"/>
    </row>
    <row r="162" spans="2:9" s="58" customFormat="1" ht="30" customHeight="1">
      <c r="B162" s="93" t="s">
        <v>37</v>
      </c>
      <c r="C162" s="74" t="s">
        <v>138</v>
      </c>
      <c r="D162" s="99" t="s">
        <v>83</v>
      </c>
      <c r="E162" s="87" t="s">
        <v>134</v>
      </c>
      <c r="F162" s="69">
        <v>45291</v>
      </c>
      <c r="G162" s="42" t="s">
        <v>7</v>
      </c>
      <c r="H162" s="43">
        <f>H163+H164+H165+H166</f>
        <v>19915.400000000001</v>
      </c>
      <c r="I162" s="96"/>
    </row>
    <row r="163" spans="2:9" s="59" customFormat="1" ht="30.75" customHeight="1">
      <c r="B163" s="94"/>
      <c r="C163" s="75"/>
      <c r="D163" s="100"/>
      <c r="E163" s="88"/>
      <c r="F163" s="70"/>
      <c r="G163" s="44" t="s">
        <v>8</v>
      </c>
      <c r="H163" s="43">
        <f>H168+H178</f>
        <v>13104</v>
      </c>
      <c r="I163" s="97"/>
    </row>
    <row r="164" spans="2:9" s="59" customFormat="1" ht="30" customHeight="1">
      <c r="B164" s="94"/>
      <c r="C164" s="75"/>
      <c r="D164" s="100"/>
      <c r="E164" s="88"/>
      <c r="F164" s="70"/>
      <c r="G164" s="44" t="s">
        <v>9</v>
      </c>
      <c r="H164" s="43">
        <f>H169+H179</f>
        <v>6811.4</v>
      </c>
      <c r="I164" s="97"/>
    </row>
    <row r="165" spans="2:9" s="59" customFormat="1" ht="27.75" customHeight="1">
      <c r="B165" s="94"/>
      <c r="C165" s="75"/>
      <c r="D165" s="100"/>
      <c r="E165" s="88"/>
      <c r="F165" s="70"/>
      <c r="G165" s="44" t="s">
        <v>10</v>
      </c>
      <c r="H165" s="43">
        <f>H170+H180</f>
        <v>0</v>
      </c>
      <c r="I165" s="97"/>
    </row>
    <row r="166" spans="2:9" s="59" customFormat="1" ht="36" customHeight="1">
      <c r="B166" s="95"/>
      <c r="C166" s="76"/>
      <c r="D166" s="101"/>
      <c r="E166" s="89"/>
      <c r="F166" s="71"/>
      <c r="G166" s="44" t="s">
        <v>11</v>
      </c>
      <c r="H166" s="43">
        <f>H171+H181</f>
        <v>0</v>
      </c>
      <c r="I166" s="98"/>
    </row>
    <row r="167" spans="2:9" s="14" customFormat="1" ht="37.5" customHeight="1">
      <c r="B167" s="77" t="s">
        <v>38</v>
      </c>
      <c r="C167" s="80" t="s">
        <v>166</v>
      </c>
      <c r="D167" s="80" t="s">
        <v>83</v>
      </c>
      <c r="E167" s="80"/>
      <c r="F167" s="83"/>
      <c r="G167" s="16" t="s">
        <v>7</v>
      </c>
      <c r="H167" s="35">
        <f>H168+H169+H170+H171</f>
        <v>13269.4</v>
      </c>
      <c r="I167" s="90" t="s">
        <v>154</v>
      </c>
    </row>
    <row r="168" spans="2:9" s="15" customFormat="1" ht="42.75" customHeight="1">
      <c r="B168" s="78"/>
      <c r="C168" s="81"/>
      <c r="D168" s="81"/>
      <c r="E168" s="81"/>
      <c r="F168" s="84"/>
      <c r="G168" s="17" t="s">
        <v>8</v>
      </c>
      <c r="H168" s="35">
        <f>H173</f>
        <v>13104</v>
      </c>
      <c r="I168" s="91"/>
    </row>
    <row r="169" spans="2:9" s="15" customFormat="1" ht="36" customHeight="1">
      <c r="B169" s="78"/>
      <c r="C169" s="81"/>
      <c r="D169" s="81"/>
      <c r="E169" s="81"/>
      <c r="F169" s="84"/>
      <c r="G169" s="17" t="s">
        <v>9</v>
      </c>
      <c r="H169" s="35">
        <f>H174</f>
        <v>165.39999999999998</v>
      </c>
      <c r="I169" s="91"/>
    </row>
    <row r="170" spans="2:9" s="15" customFormat="1" ht="31.5" customHeight="1">
      <c r="B170" s="78"/>
      <c r="C170" s="81"/>
      <c r="D170" s="81"/>
      <c r="E170" s="81"/>
      <c r="F170" s="84"/>
      <c r="G170" s="17" t="s">
        <v>10</v>
      </c>
      <c r="H170" s="35">
        <f>H175</f>
        <v>0</v>
      </c>
      <c r="I170" s="91"/>
    </row>
    <row r="171" spans="2:9" s="15" customFormat="1" ht="36.75" customHeight="1">
      <c r="B171" s="79"/>
      <c r="C171" s="82"/>
      <c r="D171" s="82"/>
      <c r="E171" s="82"/>
      <c r="F171" s="85"/>
      <c r="G171" s="17" t="s">
        <v>11</v>
      </c>
      <c r="H171" s="35">
        <v>0</v>
      </c>
      <c r="I171" s="92"/>
    </row>
    <row r="172" spans="2:9" ht="46.5" customHeight="1">
      <c r="B172" s="72" t="s">
        <v>79</v>
      </c>
      <c r="C172" s="87" t="s">
        <v>98</v>
      </c>
      <c r="D172" s="87"/>
      <c r="E172" s="87"/>
      <c r="F172" s="151"/>
      <c r="G172" s="22" t="s">
        <v>7</v>
      </c>
      <c r="H172" s="33">
        <f>H173+H174+H175+H176</f>
        <v>13269.4</v>
      </c>
      <c r="I172" s="64" t="s">
        <v>152</v>
      </c>
    </row>
    <row r="173" spans="2:9" ht="46.5" customHeight="1">
      <c r="B173" s="73"/>
      <c r="C173" s="88"/>
      <c r="D173" s="88"/>
      <c r="E173" s="88"/>
      <c r="F173" s="152"/>
      <c r="G173" s="6" t="s">
        <v>8</v>
      </c>
      <c r="H173" s="33">
        <f>13104</f>
        <v>13104</v>
      </c>
      <c r="I173" s="65"/>
    </row>
    <row r="174" spans="2:9" ht="36.75" customHeight="1">
      <c r="B174" s="73"/>
      <c r="C174" s="88"/>
      <c r="D174" s="88"/>
      <c r="E174" s="88"/>
      <c r="F174" s="152"/>
      <c r="G174" s="6" t="s">
        <v>9</v>
      </c>
      <c r="H174" s="33">
        <f>99.8+65.6</f>
        <v>165.39999999999998</v>
      </c>
      <c r="I174" s="65"/>
    </row>
    <row r="175" spans="2:9" ht="44.25" customHeight="1">
      <c r="B175" s="60"/>
      <c r="C175" s="88"/>
      <c r="D175" s="45"/>
      <c r="E175" s="45"/>
      <c r="F175" s="61"/>
      <c r="G175" s="6" t="s">
        <v>10</v>
      </c>
      <c r="H175" s="33">
        <v>0</v>
      </c>
      <c r="I175" s="65"/>
    </row>
    <row r="176" spans="2:9" ht="45" customHeight="1">
      <c r="B176" s="60"/>
      <c r="C176" s="89"/>
      <c r="D176" s="45"/>
      <c r="E176" s="45"/>
      <c r="F176" s="61"/>
      <c r="G176" s="6" t="s">
        <v>11</v>
      </c>
      <c r="H176" s="33">
        <v>0</v>
      </c>
      <c r="I176" s="68"/>
    </row>
    <row r="177" spans="2:9" s="14" customFormat="1" ht="31.15" customHeight="1">
      <c r="B177" s="77" t="s">
        <v>71</v>
      </c>
      <c r="C177" s="80" t="s">
        <v>167</v>
      </c>
      <c r="D177" s="80" t="s">
        <v>83</v>
      </c>
      <c r="E177" s="80"/>
      <c r="F177" s="83"/>
      <c r="G177" s="16" t="s">
        <v>7</v>
      </c>
      <c r="H177" s="35">
        <f>H178+H179+H180+H181</f>
        <v>6646</v>
      </c>
      <c r="I177" s="90" t="s">
        <v>72</v>
      </c>
    </row>
    <row r="178" spans="2:9" s="15" customFormat="1" ht="31.15" customHeight="1">
      <c r="B178" s="78"/>
      <c r="C178" s="81"/>
      <c r="D178" s="81"/>
      <c r="E178" s="81"/>
      <c r="F178" s="84"/>
      <c r="G178" s="17" t="s">
        <v>8</v>
      </c>
      <c r="H178" s="35">
        <v>0</v>
      </c>
      <c r="I178" s="91"/>
    </row>
    <row r="179" spans="2:9" s="15" customFormat="1" ht="31.15" customHeight="1">
      <c r="B179" s="78"/>
      <c r="C179" s="81"/>
      <c r="D179" s="81"/>
      <c r="E179" s="81"/>
      <c r="F179" s="84"/>
      <c r="G179" s="17" t="s">
        <v>9</v>
      </c>
      <c r="H179" s="62">
        <f>H184</f>
        <v>6646</v>
      </c>
      <c r="I179" s="91"/>
    </row>
    <row r="180" spans="2:9" s="15" customFormat="1" ht="31.15" customHeight="1">
      <c r="B180" s="78"/>
      <c r="C180" s="81"/>
      <c r="D180" s="81"/>
      <c r="E180" s="81"/>
      <c r="F180" s="84"/>
      <c r="G180" s="17" t="s">
        <v>10</v>
      </c>
      <c r="H180" s="35">
        <v>0</v>
      </c>
      <c r="I180" s="91"/>
    </row>
    <row r="181" spans="2:9" s="15" customFormat="1" ht="31.15" customHeight="1">
      <c r="B181" s="79"/>
      <c r="C181" s="82"/>
      <c r="D181" s="82"/>
      <c r="E181" s="82"/>
      <c r="F181" s="85"/>
      <c r="G181" s="17" t="s">
        <v>11</v>
      </c>
      <c r="H181" s="35">
        <v>0</v>
      </c>
      <c r="I181" s="92"/>
    </row>
    <row r="182" spans="2:9" s="5" customFormat="1" ht="33" customHeight="1">
      <c r="B182" s="72" t="s">
        <v>56</v>
      </c>
      <c r="C182" s="87" t="s">
        <v>73</v>
      </c>
      <c r="D182" s="87" t="s">
        <v>83</v>
      </c>
      <c r="E182" s="87"/>
      <c r="F182" s="151"/>
      <c r="G182" s="22" t="s">
        <v>7</v>
      </c>
      <c r="H182" s="33">
        <f>H183+H184+H185+H186</f>
        <v>6646</v>
      </c>
      <c r="I182" s="109" t="s">
        <v>153</v>
      </c>
    </row>
    <row r="183" spans="2:9" ht="32.25" customHeight="1">
      <c r="B183" s="73"/>
      <c r="C183" s="88"/>
      <c r="D183" s="88"/>
      <c r="E183" s="88"/>
      <c r="F183" s="152"/>
      <c r="G183" s="6" t="s">
        <v>8</v>
      </c>
      <c r="H183" s="33">
        <v>0</v>
      </c>
      <c r="I183" s="110"/>
    </row>
    <row r="184" spans="2:9" ht="33" customHeight="1">
      <c r="B184" s="73"/>
      <c r="C184" s="88"/>
      <c r="D184" s="88"/>
      <c r="E184" s="88"/>
      <c r="F184" s="152"/>
      <c r="G184" s="6" t="s">
        <v>9</v>
      </c>
      <c r="H184" s="33">
        <v>6646</v>
      </c>
      <c r="I184" s="110"/>
    </row>
    <row r="185" spans="2:9" ht="30.75" customHeight="1">
      <c r="B185" s="73"/>
      <c r="C185" s="88"/>
      <c r="D185" s="88"/>
      <c r="E185" s="88"/>
      <c r="F185" s="152"/>
      <c r="G185" s="6" t="s">
        <v>10</v>
      </c>
      <c r="H185" s="33">
        <v>0</v>
      </c>
      <c r="I185" s="110"/>
    </row>
    <row r="186" spans="2:9" ht="38.25" customHeight="1">
      <c r="B186" s="86"/>
      <c r="C186" s="89"/>
      <c r="D186" s="89"/>
      <c r="E186" s="89"/>
      <c r="F186" s="153"/>
      <c r="G186" s="6" t="s">
        <v>11</v>
      </c>
      <c r="H186" s="33">
        <v>0</v>
      </c>
      <c r="I186" s="111"/>
    </row>
    <row r="187" spans="2:9" s="8" customFormat="1" ht="31.5" customHeight="1">
      <c r="B187" s="93" t="s">
        <v>39</v>
      </c>
      <c r="C187" s="74" t="s">
        <v>84</v>
      </c>
      <c r="D187" s="74"/>
      <c r="E187" s="87" t="s">
        <v>134</v>
      </c>
      <c r="F187" s="69">
        <v>45291</v>
      </c>
      <c r="G187" s="42" t="s">
        <v>7</v>
      </c>
      <c r="H187" s="63">
        <f>H188+H189+H190+H191</f>
        <v>1711.3000000000002</v>
      </c>
      <c r="I187" s="74" t="s">
        <v>91</v>
      </c>
    </row>
    <row r="188" spans="2:9" s="8" customFormat="1" ht="31.5" customHeight="1">
      <c r="B188" s="94"/>
      <c r="C188" s="75"/>
      <c r="D188" s="75"/>
      <c r="E188" s="88"/>
      <c r="F188" s="70"/>
      <c r="G188" s="42" t="s">
        <v>8</v>
      </c>
      <c r="H188" s="63">
        <f>H193+H198</f>
        <v>0</v>
      </c>
      <c r="I188" s="75"/>
    </row>
    <row r="189" spans="2:9" s="10" customFormat="1" ht="24.75" customHeight="1">
      <c r="B189" s="94"/>
      <c r="C189" s="75"/>
      <c r="D189" s="75"/>
      <c r="E189" s="88"/>
      <c r="F189" s="70"/>
      <c r="G189" s="44" t="s">
        <v>9</v>
      </c>
      <c r="H189" s="63">
        <f t="shared" ref="H189:H190" si="0">H194+H199</f>
        <v>0</v>
      </c>
      <c r="I189" s="75"/>
    </row>
    <row r="190" spans="2:9" s="10" customFormat="1" ht="27.75" customHeight="1">
      <c r="B190" s="94"/>
      <c r="C190" s="75"/>
      <c r="D190" s="75"/>
      <c r="E190" s="88"/>
      <c r="F190" s="70"/>
      <c r="G190" s="44" t="s">
        <v>10</v>
      </c>
      <c r="H190" s="63">
        <f t="shared" si="0"/>
        <v>1711.3000000000002</v>
      </c>
      <c r="I190" s="75"/>
    </row>
    <row r="191" spans="2:9" s="10" customFormat="1" ht="31.5">
      <c r="B191" s="95"/>
      <c r="C191" s="76"/>
      <c r="D191" s="76"/>
      <c r="E191" s="89"/>
      <c r="F191" s="71"/>
      <c r="G191" s="42" t="s">
        <v>11</v>
      </c>
      <c r="H191" s="63">
        <f>H196+H201</f>
        <v>0</v>
      </c>
      <c r="I191" s="76"/>
    </row>
    <row r="192" spans="2:9" s="5" customFormat="1" ht="20.25" hidden="1" customHeight="1">
      <c r="B192" s="72" t="s">
        <v>54</v>
      </c>
      <c r="C192" s="154" t="s">
        <v>92</v>
      </c>
      <c r="D192" s="87"/>
      <c r="E192" s="87" t="s">
        <v>134</v>
      </c>
      <c r="F192" s="69">
        <v>45291</v>
      </c>
      <c r="G192" s="22" t="s">
        <v>7</v>
      </c>
      <c r="H192" s="33">
        <f>H193+H194+H195+H196</f>
        <v>0</v>
      </c>
      <c r="I192" s="148" t="s">
        <v>156</v>
      </c>
    </row>
    <row r="193" spans="2:9" ht="21" hidden="1" customHeight="1">
      <c r="B193" s="73"/>
      <c r="C193" s="155"/>
      <c r="D193" s="88"/>
      <c r="E193" s="88"/>
      <c r="F193" s="70"/>
      <c r="G193" s="6" t="s">
        <v>8</v>
      </c>
      <c r="H193" s="33">
        <v>0</v>
      </c>
      <c r="I193" s="149"/>
    </row>
    <row r="194" spans="2:9" ht="26.25" hidden="1" customHeight="1">
      <c r="B194" s="73"/>
      <c r="C194" s="155"/>
      <c r="D194" s="88"/>
      <c r="E194" s="88"/>
      <c r="F194" s="70"/>
      <c r="G194" s="6" t="s">
        <v>9</v>
      </c>
      <c r="H194" s="33">
        <v>0</v>
      </c>
      <c r="I194" s="149"/>
    </row>
    <row r="195" spans="2:9" ht="26.25" hidden="1" customHeight="1">
      <c r="B195" s="73"/>
      <c r="C195" s="155"/>
      <c r="D195" s="88"/>
      <c r="E195" s="88"/>
      <c r="F195" s="70"/>
      <c r="G195" s="6" t="s">
        <v>10</v>
      </c>
      <c r="H195" s="33">
        <v>0</v>
      </c>
      <c r="I195" s="149"/>
    </row>
    <row r="196" spans="2:9" ht="38.25" hidden="1" customHeight="1">
      <c r="B196" s="86"/>
      <c r="C196" s="156"/>
      <c r="D196" s="89"/>
      <c r="E196" s="89"/>
      <c r="F196" s="71"/>
      <c r="G196" s="6" t="s">
        <v>11</v>
      </c>
      <c r="H196" s="33">
        <v>0</v>
      </c>
      <c r="I196" s="150"/>
    </row>
    <row r="197" spans="2:9" s="5" customFormat="1" ht="28.5" customHeight="1">
      <c r="B197" s="72" t="s">
        <v>54</v>
      </c>
      <c r="C197" s="154" t="s">
        <v>93</v>
      </c>
      <c r="D197" s="87"/>
      <c r="E197" s="87" t="s">
        <v>134</v>
      </c>
      <c r="F197" s="69">
        <v>45291</v>
      </c>
      <c r="G197" s="22" t="s">
        <v>7</v>
      </c>
      <c r="H197" s="33">
        <f>H198+H199+H200+H201</f>
        <v>1711.3000000000002</v>
      </c>
      <c r="I197" s="121" t="s">
        <v>159</v>
      </c>
    </row>
    <row r="198" spans="2:9" ht="27" customHeight="1">
      <c r="B198" s="73"/>
      <c r="C198" s="155"/>
      <c r="D198" s="88"/>
      <c r="E198" s="88"/>
      <c r="F198" s="70"/>
      <c r="G198" s="6" t="s">
        <v>8</v>
      </c>
      <c r="H198" s="33">
        <v>0</v>
      </c>
      <c r="I198" s="122"/>
    </row>
    <row r="199" spans="2:9" ht="23.25" customHeight="1">
      <c r="B199" s="73"/>
      <c r="C199" s="155"/>
      <c r="D199" s="88"/>
      <c r="E199" s="88"/>
      <c r="F199" s="70"/>
      <c r="G199" s="6" t="s">
        <v>9</v>
      </c>
      <c r="H199" s="33">
        <v>0</v>
      </c>
      <c r="I199" s="122"/>
    </row>
    <row r="200" spans="2:9" ht="22.5" customHeight="1">
      <c r="B200" s="73"/>
      <c r="C200" s="155"/>
      <c r="D200" s="88"/>
      <c r="E200" s="88"/>
      <c r="F200" s="70"/>
      <c r="G200" s="6" t="s">
        <v>10</v>
      </c>
      <c r="H200" s="33">
        <f>16.9+1694.4</f>
        <v>1711.3000000000002</v>
      </c>
      <c r="I200" s="122"/>
    </row>
    <row r="201" spans="2:9" ht="37.5" customHeight="1">
      <c r="B201" s="86"/>
      <c r="C201" s="156"/>
      <c r="D201" s="89"/>
      <c r="E201" s="89"/>
      <c r="F201" s="71"/>
      <c r="G201" s="6" t="s">
        <v>11</v>
      </c>
      <c r="H201" s="33">
        <v>0</v>
      </c>
      <c r="I201" s="123"/>
    </row>
    <row r="202" spans="2:9" s="58" customFormat="1" ht="30" customHeight="1">
      <c r="B202" s="93" t="s">
        <v>88</v>
      </c>
      <c r="C202" s="157" t="s">
        <v>74</v>
      </c>
      <c r="D202" s="74" t="s">
        <v>82</v>
      </c>
      <c r="E202" s="87" t="s">
        <v>134</v>
      </c>
      <c r="F202" s="69">
        <v>45291</v>
      </c>
      <c r="G202" s="42" t="s">
        <v>7</v>
      </c>
      <c r="H202" s="43">
        <f>H203+H204+H205+H206</f>
        <v>26869.800000000003</v>
      </c>
      <c r="I202" s="96"/>
    </row>
    <row r="203" spans="2:9" s="10" customFormat="1" ht="30" customHeight="1">
      <c r="B203" s="94"/>
      <c r="C203" s="158"/>
      <c r="D203" s="75"/>
      <c r="E203" s="88"/>
      <c r="F203" s="70"/>
      <c r="G203" s="44" t="s">
        <v>8</v>
      </c>
      <c r="H203" s="43">
        <v>0</v>
      </c>
      <c r="I203" s="97"/>
    </row>
    <row r="204" spans="2:9" s="10" customFormat="1" ht="30" customHeight="1">
      <c r="B204" s="94"/>
      <c r="C204" s="158"/>
      <c r="D204" s="75"/>
      <c r="E204" s="88"/>
      <c r="F204" s="70"/>
      <c r="G204" s="44" t="s">
        <v>9</v>
      </c>
      <c r="H204" s="43">
        <f>H209+H214+H219+H224+H229+H234+H239</f>
        <v>4616.1000000000004</v>
      </c>
      <c r="I204" s="97"/>
    </row>
    <row r="205" spans="2:9" s="10" customFormat="1" ht="30" customHeight="1">
      <c r="B205" s="94"/>
      <c r="C205" s="158"/>
      <c r="D205" s="75"/>
      <c r="E205" s="88"/>
      <c r="F205" s="70"/>
      <c r="G205" s="44" t="s">
        <v>10</v>
      </c>
      <c r="H205" s="43">
        <f>H210+H215+H220+H225+H230+H235+H240</f>
        <v>22253.7</v>
      </c>
      <c r="I205" s="97"/>
    </row>
    <row r="206" spans="2:9" s="10" customFormat="1" ht="30" customHeight="1">
      <c r="B206" s="95"/>
      <c r="C206" s="159"/>
      <c r="D206" s="76"/>
      <c r="E206" s="89"/>
      <c r="F206" s="71"/>
      <c r="G206" s="44" t="s">
        <v>11</v>
      </c>
      <c r="H206" s="43">
        <v>0</v>
      </c>
      <c r="I206" s="98"/>
    </row>
    <row r="207" spans="2:9" s="5" customFormat="1" ht="20.25" customHeight="1">
      <c r="B207" s="72" t="s">
        <v>90</v>
      </c>
      <c r="C207" s="125" t="s">
        <v>157</v>
      </c>
      <c r="D207" s="87"/>
      <c r="E207" s="87" t="s">
        <v>134</v>
      </c>
      <c r="F207" s="69">
        <v>45291</v>
      </c>
      <c r="G207" s="22" t="s">
        <v>7</v>
      </c>
      <c r="H207" s="33">
        <f>H208+H209+H210+H211</f>
        <v>1441.7</v>
      </c>
      <c r="I207" s="121" t="s">
        <v>60</v>
      </c>
    </row>
    <row r="208" spans="2:9" ht="21" customHeight="1">
      <c r="B208" s="73"/>
      <c r="C208" s="126"/>
      <c r="D208" s="88"/>
      <c r="E208" s="88"/>
      <c r="F208" s="70"/>
      <c r="G208" s="6" t="s">
        <v>8</v>
      </c>
      <c r="H208" s="33">
        <v>0</v>
      </c>
      <c r="I208" s="122"/>
    </row>
    <row r="209" spans="2:9" ht="21.75" customHeight="1">
      <c r="B209" s="73"/>
      <c r="C209" s="126"/>
      <c r="D209" s="88"/>
      <c r="E209" s="88"/>
      <c r="F209" s="70"/>
      <c r="G209" s="6" t="s">
        <v>9</v>
      </c>
      <c r="H209" s="33">
        <v>0</v>
      </c>
      <c r="I209" s="122"/>
    </row>
    <row r="210" spans="2:9" ht="21" customHeight="1">
      <c r="B210" s="73"/>
      <c r="C210" s="126"/>
      <c r="D210" s="88"/>
      <c r="E210" s="88"/>
      <c r="F210" s="70"/>
      <c r="G210" s="6" t="s">
        <v>10</v>
      </c>
      <c r="H210" s="33">
        <v>1441.7</v>
      </c>
      <c r="I210" s="122"/>
    </row>
    <row r="211" spans="2:9" ht="35.25" customHeight="1">
      <c r="B211" s="86"/>
      <c r="C211" s="127"/>
      <c r="D211" s="89"/>
      <c r="E211" s="89"/>
      <c r="F211" s="71"/>
      <c r="G211" s="6" t="s">
        <v>11</v>
      </c>
      <c r="H211" s="33">
        <v>0</v>
      </c>
      <c r="I211" s="123"/>
    </row>
    <row r="212" spans="2:9" s="19" customFormat="1" ht="20.25" customHeight="1">
      <c r="B212" s="102" t="s">
        <v>89</v>
      </c>
      <c r="C212" s="128" t="s">
        <v>55</v>
      </c>
      <c r="D212" s="64"/>
      <c r="E212" s="64" t="s">
        <v>134</v>
      </c>
      <c r="F212" s="66">
        <v>45291</v>
      </c>
      <c r="G212" s="18" t="s">
        <v>7</v>
      </c>
      <c r="H212" s="55">
        <f>H213+H214+H215+H216</f>
        <v>18910.2</v>
      </c>
      <c r="I212" s="109" t="s">
        <v>59</v>
      </c>
    </row>
    <row r="213" spans="2:9" s="21" customFormat="1" ht="21" customHeight="1">
      <c r="B213" s="103"/>
      <c r="C213" s="129"/>
      <c r="D213" s="65"/>
      <c r="E213" s="65"/>
      <c r="F213" s="67"/>
      <c r="G213" s="20" t="s">
        <v>8</v>
      </c>
      <c r="H213" s="55">
        <v>0</v>
      </c>
      <c r="I213" s="110"/>
    </row>
    <row r="214" spans="2:9" s="21" customFormat="1" ht="21.75" customHeight="1">
      <c r="B214" s="103"/>
      <c r="C214" s="129"/>
      <c r="D214" s="65"/>
      <c r="E214" s="65"/>
      <c r="F214" s="67"/>
      <c r="G214" s="20" t="s">
        <v>9</v>
      </c>
      <c r="H214" s="55">
        <v>757.7</v>
      </c>
      <c r="I214" s="110"/>
    </row>
    <row r="215" spans="2:9" s="21" customFormat="1" ht="21" customHeight="1">
      <c r="B215" s="103"/>
      <c r="C215" s="129"/>
      <c r="D215" s="65"/>
      <c r="E215" s="65"/>
      <c r="F215" s="67"/>
      <c r="G215" s="20" t="s">
        <v>10</v>
      </c>
      <c r="H215" s="55">
        <v>18152.5</v>
      </c>
      <c r="I215" s="110"/>
    </row>
    <row r="216" spans="2:9" s="21" customFormat="1" ht="30.75" customHeight="1">
      <c r="B216" s="104"/>
      <c r="C216" s="130"/>
      <c r="D216" s="68"/>
      <c r="E216" s="68"/>
      <c r="F216" s="108"/>
      <c r="G216" s="20" t="s">
        <v>11</v>
      </c>
      <c r="H216" s="55">
        <v>0</v>
      </c>
      <c r="I216" s="111"/>
    </row>
    <row r="217" spans="2:9" s="19" customFormat="1" ht="20.25" customHeight="1">
      <c r="B217" s="102" t="s">
        <v>94</v>
      </c>
      <c r="C217" s="128" t="s">
        <v>75</v>
      </c>
      <c r="D217" s="64"/>
      <c r="E217" s="64" t="s">
        <v>134</v>
      </c>
      <c r="F217" s="66">
        <v>45291</v>
      </c>
      <c r="G217" s="18" t="s">
        <v>7</v>
      </c>
      <c r="H217" s="55">
        <f>H218+H219+H220+H221</f>
        <v>2454</v>
      </c>
      <c r="I217" s="109" t="s">
        <v>58</v>
      </c>
    </row>
    <row r="218" spans="2:9" s="21" customFormat="1" ht="21" customHeight="1">
      <c r="B218" s="103"/>
      <c r="C218" s="129"/>
      <c r="D218" s="65"/>
      <c r="E218" s="65"/>
      <c r="F218" s="67"/>
      <c r="G218" s="20" t="s">
        <v>8</v>
      </c>
      <c r="H218" s="55">
        <v>0</v>
      </c>
      <c r="I218" s="110"/>
    </row>
    <row r="219" spans="2:9" s="21" customFormat="1" ht="21.75" customHeight="1">
      <c r="B219" s="103"/>
      <c r="C219" s="129"/>
      <c r="D219" s="65"/>
      <c r="E219" s="65"/>
      <c r="F219" s="67"/>
      <c r="G219" s="20" t="s">
        <v>9</v>
      </c>
      <c r="H219" s="55">
        <v>126</v>
      </c>
      <c r="I219" s="110"/>
    </row>
    <row r="220" spans="2:9" s="21" customFormat="1" ht="21" customHeight="1">
      <c r="B220" s="103"/>
      <c r="C220" s="129"/>
      <c r="D220" s="65"/>
      <c r="E220" s="65"/>
      <c r="F220" s="67"/>
      <c r="G220" s="20" t="s">
        <v>10</v>
      </c>
      <c r="H220" s="55">
        <v>2328</v>
      </c>
      <c r="I220" s="110"/>
    </row>
    <row r="221" spans="2:9" s="21" customFormat="1" ht="30.75" customHeight="1">
      <c r="B221" s="104"/>
      <c r="C221" s="130"/>
      <c r="D221" s="68"/>
      <c r="E221" s="68"/>
      <c r="F221" s="108"/>
      <c r="G221" s="20" t="s">
        <v>11</v>
      </c>
      <c r="H221" s="55">
        <v>0</v>
      </c>
      <c r="I221" s="111"/>
    </row>
    <row r="222" spans="2:9" s="5" customFormat="1" ht="20.25" customHeight="1">
      <c r="B222" s="72" t="s">
        <v>95</v>
      </c>
      <c r="C222" s="125" t="s">
        <v>76</v>
      </c>
      <c r="D222" s="87"/>
      <c r="E222" s="87" t="s">
        <v>134</v>
      </c>
      <c r="F222" s="69">
        <v>45291</v>
      </c>
      <c r="G222" s="22" t="s">
        <v>7</v>
      </c>
      <c r="H222" s="33">
        <f>H223+H224+H225+H226</f>
        <v>1557</v>
      </c>
      <c r="I222" s="121" t="s">
        <v>57</v>
      </c>
    </row>
    <row r="223" spans="2:9" ht="21" customHeight="1">
      <c r="B223" s="73"/>
      <c r="C223" s="126"/>
      <c r="D223" s="88"/>
      <c r="E223" s="88"/>
      <c r="F223" s="70"/>
      <c r="G223" s="6" t="s">
        <v>8</v>
      </c>
      <c r="H223" s="33">
        <v>0</v>
      </c>
      <c r="I223" s="122"/>
    </row>
    <row r="224" spans="2:9" ht="21.75" customHeight="1">
      <c r="B224" s="73"/>
      <c r="C224" s="126"/>
      <c r="D224" s="88"/>
      <c r="E224" s="88"/>
      <c r="F224" s="70"/>
      <c r="G224" s="6" t="s">
        <v>9</v>
      </c>
      <c r="H224" s="33">
        <v>1557</v>
      </c>
      <c r="I224" s="122"/>
    </row>
    <row r="225" spans="2:9" ht="21" customHeight="1">
      <c r="B225" s="73"/>
      <c r="C225" s="126"/>
      <c r="D225" s="88"/>
      <c r="E225" s="88"/>
      <c r="F225" s="70"/>
      <c r="G225" s="6" t="s">
        <v>10</v>
      </c>
      <c r="H225" s="33">
        <v>0</v>
      </c>
      <c r="I225" s="122"/>
    </row>
    <row r="226" spans="2:9" ht="30.75" customHeight="1">
      <c r="B226" s="86"/>
      <c r="C226" s="127"/>
      <c r="D226" s="89"/>
      <c r="E226" s="89"/>
      <c r="F226" s="71"/>
      <c r="G226" s="6" t="s">
        <v>11</v>
      </c>
      <c r="H226" s="33">
        <v>0</v>
      </c>
      <c r="I226" s="123"/>
    </row>
    <row r="227" spans="2:9" s="5" customFormat="1" ht="20.25" customHeight="1">
      <c r="B227" s="72" t="s">
        <v>96</v>
      </c>
      <c r="C227" s="125" t="s">
        <v>77</v>
      </c>
      <c r="D227" s="87"/>
      <c r="E227" s="87" t="s">
        <v>134</v>
      </c>
      <c r="F227" s="69">
        <v>45291</v>
      </c>
      <c r="G227" s="22" t="s">
        <v>7</v>
      </c>
      <c r="H227" s="33">
        <f>H228+H229+H230+H231</f>
        <v>1930.4</v>
      </c>
      <c r="I227" s="121" t="s">
        <v>61</v>
      </c>
    </row>
    <row r="228" spans="2:9" ht="21" customHeight="1">
      <c r="B228" s="73"/>
      <c r="C228" s="126"/>
      <c r="D228" s="88"/>
      <c r="E228" s="88"/>
      <c r="F228" s="70"/>
      <c r="G228" s="6" t="s">
        <v>8</v>
      </c>
      <c r="H228" s="33">
        <v>0</v>
      </c>
      <c r="I228" s="122"/>
    </row>
    <row r="229" spans="2:9" ht="29.25" customHeight="1">
      <c r="B229" s="73"/>
      <c r="C229" s="126"/>
      <c r="D229" s="88"/>
      <c r="E229" s="88"/>
      <c r="F229" s="70"/>
      <c r="G229" s="6" t="s">
        <v>9</v>
      </c>
      <c r="H229" s="33">
        <v>1930.4</v>
      </c>
      <c r="I229" s="122"/>
    </row>
    <row r="230" spans="2:9" ht="31.5" customHeight="1">
      <c r="B230" s="73"/>
      <c r="C230" s="126"/>
      <c r="D230" s="88"/>
      <c r="E230" s="88"/>
      <c r="F230" s="70"/>
      <c r="G230" s="6" t="s">
        <v>10</v>
      </c>
      <c r="H230" s="33">
        <v>0</v>
      </c>
      <c r="I230" s="122"/>
    </row>
    <row r="231" spans="2:9" ht="41.25" customHeight="1">
      <c r="B231" s="86"/>
      <c r="C231" s="127"/>
      <c r="D231" s="89"/>
      <c r="E231" s="89"/>
      <c r="F231" s="71"/>
      <c r="G231" s="6" t="s">
        <v>11</v>
      </c>
      <c r="H231" s="33">
        <v>0</v>
      </c>
      <c r="I231" s="123"/>
    </row>
    <row r="232" spans="2:9" s="19" customFormat="1" ht="21.6" customHeight="1">
      <c r="B232" s="102" t="s">
        <v>97</v>
      </c>
      <c r="C232" s="128" t="s">
        <v>78</v>
      </c>
      <c r="D232" s="64"/>
      <c r="E232" s="87" t="s">
        <v>134</v>
      </c>
      <c r="F232" s="69">
        <v>45291</v>
      </c>
      <c r="G232" s="18" t="s">
        <v>7</v>
      </c>
      <c r="H232" s="55">
        <f>H233+H234+H235+H236</f>
        <v>331.5</v>
      </c>
      <c r="I232" s="109" t="s">
        <v>158</v>
      </c>
    </row>
    <row r="233" spans="2:9" s="21" customFormat="1" ht="21.6" customHeight="1">
      <c r="B233" s="103"/>
      <c r="C233" s="129"/>
      <c r="D233" s="65"/>
      <c r="E233" s="88"/>
      <c r="F233" s="70"/>
      <c r="G233" s="20" t="s">
        <v>8</v>
      </c>
      <c r="H233" s="55">
        <v>0</v>
      </c>
      <c r="I233" s="110"/>
    </row>
    <row r="234" spans="2:9" s="21" customFormat="1" ht="21.6" customHeight="1">
      <c r="B234" s="103"/>
      <c r="C234" s="129"/>
      <c r="D234" s="65"/>
      <c r="E234" s="88"/>
      <c r="F234" s="70"/>
      <c r="G234" s="20" t="s">
        <v>9</v>
      </c>
      <c r="H234" s="55">
        <v>0</v>
      </c>
      <c r="I234" s="110"/>
    </row>
    <row r="235" spans="2:9" s="21" customFormat="1" ht="21.6" customHeight="1">
      <c r="B235" s="103"/>
      <c r="C235" s="129"/>
      <c r="D235" s="65"/>
      <c r="E235" s="88"/>
      <c r="F235" s="70"/>
      <c r="G235" s="20" t="s">
        <v>10</v>
      </c>
      <c r="H235" s="55">
        <v>331.5</v>
      </c>
      <c r="I235" s="110"/>
    </row>
    <row r="236" spans="2:9" s="21" customFormat="1" ht="15" customHeight="1">
      <c r="B236" s="104"/>
      <c r="C236" s="130"/>
      <c r="D236" s="68"/>
      <c r="E236" s="89"/>
      <c r="F236" s="71"/>
      <c r="G236" s="20" t="s">
        <v>11</v>
      </c>
      <c r="H236" s="55">
        <v>0</v>
      </c>
      <c r="I236" s="111"/>
    </row>
    <row r="237" spans="2:9" s="5" customFormat="1" ht="27.75" customHeight="1">
      <c r="B237" s="72" t="s">
        <v>99</v>
      </c>
      <c r="C237" s="125" t="s">
        <v>101</v>
      </c>
      <c r="D237" s="87"/>
      <c r="E237" s="87" t="s">
        <v>134</v>
      </c>
      <c r="F237" s="69">
        <v>45291</v>
      </c>
      <c r="G237" s="22" t="s">
        <v>7</v>
      </c>
      <c r="H237" s="33">
        <f>H238+H239+H240+H241</f>
        <v>245</v>
      </c>
      <c r="I237" s="87" t="s">
        <v>100</v>
      </c>
    </row>
    <row r="238" spans="2:9" ht="33.75" customHeight="1">
      <c r="B238" s="73"/>
      <c r="C238" s="126"/>
      <c r="D238" s="88"/>
      <c r="E238" s="88"/>
      <c r="F238" s="70"/>
      <c r="G238" s="6" t="s">
        <v>8</v>
      </c>
      <c r="H238" s="33">
        <v>0</v>
      </c>
      <c r="I238" s="88"/>
    </row>
    <row r="239" spans="2:9" ht="33" customHeight="1">
      <c r="B239" s="73"/>
      <c r="C239" s="126"/>
      <c r="D239" s="88"/>
      <c r="E239" s="88"/>
      <c r="F239" s="70"/>
      <c r="G239" s="6" t="s">
        <v>9</v>
      </c>
      <c r="H239" s="33">
        <v>245</v>
      </c>
      <c r="I239" s="88"/>
    </row>
    <row r="240" spans="2:9" ht="37.5" customHeight="1">
      <c r="B240" s="73"/>
      <c r="C240" s="126"/>
      <c r="D240" s="88"/>
      <c r="E240" s="88"/>
      <c r="F240" s="70"/>
      <c r="G240" s="6" t="s">
        <v>10</v>
      </c>
      <c r="H240" s="33">
        <v>0</v>
      </c>
      <c r="I240" s="88"/>
    </row>
    <row r="241" spans="2:9" ht="45" customHeight="1">
      <c r="B241" s="86"/>
      <c r="C241" s="127"/>
      <c r="D241" s="89"/>
      <c r="E241" s="89"/>
      <c r="F241" s="71"/>
      <c r="G241" s="6" t="s">
        <v>11</v>
      </c>
      <c r="H241" s="33">
        <v>0</v>
      </c>
      <c r="I241" s="89"/>
    </row>
    <row r="242" spans="2:9" s="13" customFormat="1" ht="16.5" customHeight="1">
      <c r="H242" s="29"/>
    </row>
    <row r="243" spans="2:9" s="13" customFormat="1">
      <c r="H243" s="29"/>
    </row>
    <row r="244" spans="2:9" s="13" customFormat="1">
      <c r="H244" s="29"/>
    </row>
    <row r="245" spans="2:9" s="13" customFormat="1">
      <c r="H245" s="29"/>
    </row>
    <row r="246" spans="2:9" s="13" customFormat="1">
      <c r="H246" s="29"/>
    </row>
    <row r="247" spans="2:9" s="13" customFormat="1">
      <c r="H247" s="29"/>
    </row>
    <row r="248" spans="2:9" s="13" customFormat="1">
      <c r="H248" s="29"/>
    </row>
    <row r="249" spans="2:9" s="13" customFormat="1">
      <c r="H249" s="29"/>
    </row>
    <row r="250" spans="2:9" s="13" customFormat="1">
      <c r="H250" s="29"/>
    </row>
    <row r="251" spans="2:9" s="13" customFormat="1">
      <c r="H251" s="29"/>
    </row>
    <row r="252" spans="2:9" s="13" customFormat="1">
      <c r="H252" s="29"/>
    </row>
    <row r="253" spans="2:9" s="13" customFormat="1">
      <c r="H253" s="29"/>
    </row>
    <row r="254" spans="2:9" s="13" customFormat="1">
      <c r="H254" s="29"/>
    </row>
    <row r="255" spans="2:9" s="13" customFormat="1">
      <c r="H255" s="29"/>
    </row>
    <row r="256" spans="2:9" s="13" customFormat="1">
      <c r="H256" s="29"/>
    </row>
    <row r="257" spans="8:8" s="13" customFormat="1">
      <c r="H257" s="29"/>
    </row>
    <row r="258" spans="8:8" s="13" customFormat="1">
      <c r="H258" s="29"/>
    </row>
    <row r="259" spans="8:8" s="13" customFormat="1">
      <c r="H259" s="29"/>
    </row>
    <row r="260" spans="8:8" s="13" customFormat="1">
      <c r="H260" s="29"/>
    </row>
  </sheetData>
  <mergeCells count="343">
    <mergeCell ref="I75:I77"/>
    <mergeCell ref="B57:B59"/>
    <mergeCell ref="C57:C59"/>
    <mergeCell ref="D57:D59"/>
    <mergeCell ref="E57:E59"/>
    <mergeCell ref="C129:C131"/>
    <mergeCell ref="D129:D131"/>
    <mergeCell ref="E129:E131"/>
    <mergeCell ref="F129:F131"/>
    <mergeCell ref="I126:I128"/>
    <mergeCell ref="I57:I59"/>
    <mergeCell ref="I82:I85"/>
    <mergeCell ref="B60:B62"/>
    <mergeCell ref="I78:I81"/>
    <mergeCell ref="B82:B85"/>
    <mergeCell ref="B69:B71"/>
    <mergeCell ref="B78:B81"/>
    <mergeCell ref="B75:B77"/>
    <mergeCell ref="F123:F125"/>
    <mergeCell ref="E117:E119"/>
    <mergeCell ref="C63:C65"/>
    <mergeCell ref="D63:D65"/>
    <mergeCell ref="E63:E65"/>
    <mergeCell ref="C123:C125"/>
    <mergeCell ref="I157:I161"/>
    <mergeCell ref="B157:B161"/>
    <mergeCell ref="C82:C85"/>
    <mergeCell ref="D82:D85"/>
    <mergeCell ref="E82:E85"/>
    <mergeCell ref="F82:F85"/>
    <mergeCell ref="I123:I125"/>
    <mergeCell ref="B129:B131"/>
    <mergeCell ref="B90:B93"/>
    <mergeCell ref="C90:C93"/>
    <mergeCell ref="D90:D93"/>
    <mergeCell ref="E90:E93"/>
    <mergeCell ref="F90:F93"/>
    <mergeCell ref="I90:I93"/>
    <mergeCell ref="I152:I156"/>
    <mergeCell ref="B152:B156"/>
    <mergeCell ref="B123:B125"/>
    <mergeCell ref="I129:I131"/>
    <mergeCell ref="B112:B116"/>
    <mergeCell ref="B86:B89"/>
    <mergeCell ref="F86:F89"/>
    <mergeCell ref="I86:I89"/>
    <mergeCell ref="B94:B97"/>
    <mergeCell ref="C94:C97"/>
    <mergeCell ref="C75:C77"/>
    <mergeCell ref="D75:D77"/>
    <mergeCell ref="E75:E77"/>
    <mergeCell ref="F75:F77"/>
    <mergeCell ref="F63:F65"/>
    <mergeCell ref="D123:D125"/>
    <mergeCell ref="E123:E125"/>
    <mergeCell ref="D192:D196"/>
    <mergeCell ref="E157:E161"/>
    <mergeCell ref="F157:F161"/>
    <mergeCell ref="F172:F174"/>
    <mergeCell ref="C187:C191"/>
    <mergeCell ref="D187:D191"/>
    <mergeCell ref="C157:C161"/>
    <mergeCell ref="D157:D161"/>
    <mergeCell ref="C152:C156"/>
    <mergeCell ref="D152:D156"/>
    <mergeCell ref="E152:E156"/>
    <mergeCell ref="F152:F156"/>
    <mergeCell ref="E192:E196"/>
    <mergeCell ref="F192:F196"/>
    <mergeCell ref="C86:C89"/>
    <mergeCell ref="D86:D89"/>
    <mergeCell ref="E86:E89"/>
    <mergeCell ref="I41:I43"/>
    <mergeCell ref="I32:I34"/>
    <mergeCell ref="I21:I25"/>
    <mergeCell ref="F32:F34"/>
    <mergeCell ref="I44:I47"/>
    <mergeCell ref="B48:B51"/>
    <mergeCell ref="C48:C51"/>
    <mergeCell ref="D48:D51"/>
    <mergeCell ref="E48:E51"/>
    <mergeCell ref="B35:B37"/>
    <mergeCell ref="C35:C37"/>
    <mergeCell ref="D35:D37"/>
    <mergeCell ref="E35:E37"/>
    <mergeCell ref="F35:F37"/>
    <mergeCell ref="I35:I37"/>
    <mergeCell ref="B38:B40"/>
    <mergeCell ref="C38:C40"/>
    <mergeCell ref="D38:D40"/>
    <mergeCell ref="E38:E40"/>
    <mergeCell ref="F38:F40"/>
    <mergeCell ref="I38:I40"/>
    <mergeCell ref="I48:I51"/>
    <mergeCell ref="F44:F47"/>
    <mergeCell ref="F48:F51"/>
    <mergeCell ref="B21:B25"/>
    <mergeCell ref="C21:C25"/>
    <mergeCell ref="F21:F25"/>
    <mergeCell ref="I26:I28"/>
    <mergeCell ref="D21:D25"/>
    <mergeCell ref="E21:E25"/>
    <mergeCell ref="B7:I7"/>
    <mergeCell ref="B11:B15"/>
    <mergeCell ref="C11:C15"/>
    <mergeCell ref="D11:D15"/>
    <mergeCell ref="E11:E15"/>
    <mergeCell ref="F11:F15"/>
    <mergeCell ref="I11:I15"/>
    <mergeCell ref="E9:F9"/>
    <mergeCell ref="C9:C10"/>
    <mergeCell ref="B9:B10"/>
    <mergeCell ref="D9:D10"/>
    <mergeCell ref="G9:G10"/>
    <mergeCell ref="H9:H10"/>
    <mergeCell ref="I9:I10"/>
    <mergeCell ref="D29:D31"/>
    <mergeCell ref="E29:E31"/>
    <mergeCell ref="F29:F31"/>
    <mergeCell ref="I29:I31"/>
    <mergeCell ref="B26:B28"/>
    <mergeCell ref="C26:C28"/>
    <mergeCell ref="D26:D28"/>
    <mergeCell ref="E26:E28"/>
    <mergeCell ref="F26:F28"/>
    <mergeCell ref="B187:B191"/>
    <mergeCell ref="F202:F206"/>
    <mergeCell ref="C182:C186"/>
    <mergeCell ref="D182:D186"/>
    <mergeCell ref="B197:B201"/>
    <mergeCell ref="B16:B20"/>
    <mergeCell ref="C16:C20"/>
    <mergeCell ref="D16:D20"/>
    <mergeCell ref="E16:E20"/>
    <mergeCell ref="F16:F20"/>
    <mergeCell ref="B32:B34"/>
    <mergeCell ref="B41:B43"/>
    <mergeCell ref="C41:C43"/>
    <mergeCell ref="D41:D43"/>
    <mergeCell ref="E41:E43"/>
    <mergeCell ref="F41:F43"/>
    <mergeCell ref="B44:B47"/>
    <mergeCell ref="C44:C47"/>
    <mergeCell ref="D44:D47"/>
    <mergeCell ref="E44:E47"/>
    <mergeCell ref="D78:D81"/>
    <mergeCell ref="E78:E81"/>
    <mergeCell ref="F78:F81"/>
    <mergeCell ref="C78:C81"/>
    <mergeCell ref="I227:I231"/>
    <mergeCell ref="F217:F221"/>
    <mergeCell ref="I217:I221"/>
    <mergeCell ref="B222:B226"/>
    <mergeCell ref="C222:C226"/>
    <mergeCell ref="D222:D226"/>
    <mergeCell ref="E222:E226"/>
    <mergeCell ref="E217:E221"/>
    <mergeCell ref="B207:B211"/>
    <mergeCell ref="C207:C211"/>
    <mergeCell ref="D207:D211"/>
    <mergeCell ref="E207:E211"/>
    <mergeCell ref="F207:F211"/>
    <mergeCell ref="E227:E231"/>
    <mergeCell ref="F227:F231"/>
    <mergeCell ref="F222:F226"/>
    <mergeCell ref="C197:C201"/>
    <mergeCell ref="D197:D201"/>
    <mergeCell ref="B202:B206"/>
    <mergeCell ref="C202:C206"/>
    <mergeCell ref="D202:D206"/>
    <mergeCell ref="E202:E206"/>
    <mergeCell ref="E197:E201"/>
    <mergeCell ref="B192:B196"/>
    <mergeCell ref="C192:C196"/>
    <mergeCell ref="D94:D97"/>
    <mergeCell ref="E94:E97"/>
    <mergeCell ref="F94:F97"/>
    <mergeCell ref="I94:I97"/>
    <mergeCell ref="B98:B102"/>
    <mergeCell ref="C98:C102"/>
    <mergeCell ref="D98:D102"/>
    <mergeCell ref="E98:E102"/>
    <mergeCell ref="F98:F102"/>
    <mergeCell ref="I98:I102"/>
    <mergeCell ref="C112:C116"/>
    <mergeCell ref="D112:D116"/>
    <mergeCell ref="E112:E116"/>
    <mergeCell ref="F112:F116"/>
    <mergeCell ref="I112:I116"/>
    <mergeCell ref="B108:B111"/>
    <mergeCell ref="I202:I206"/>
    <mergeCell ref="I177:I181"/>
    <mergeCell ref="B232:B236"/>
    <mergeCell ref="C232:C236"/>
    <mergeCell ref="F197:F201"/>
    <mergeCell ref="I197:I201"/>
    <mergeCell ref="I192:I196"/>
    <mergeCell ref="F182:F186"/>
    <mergeCell ref="I187:I191"/>
    <mergeCell ref="I182:I186"/>
    <mergeCell ref="I132:I136"/>
    <mergeCell ref="C117:C119"/>
    <mergeCell ref="D117:D119"/>
    <mergeCell ref="B142:B146"/>
    <mergeCell ref="F117:F119"/>
    <mergeCell ref="I117:I119"/>
    <mergeCell ref="B120:B122"/>
    <mergeCell ref="C120:C122"/>
    <mergeCell ref="H1:I1"/>
    <mergeCell ref="H2:I2"/>
    <mergeCell ref="H3:I3"/>
    <mergeCell ref="H4:I4"/>
    <mergeCell ref="H5:I5"/>
    <mergeCell ref="B66:B68"/>
    <mergeCell ref="C66:C68"/>
    <mergeCell ref="D66:D68"/>
    <mergeCell ref="E66:E68"/>
    <mergeCell ref="F66:F68"/>
    <mergeCell ref="I66:I68"/>
    <mergeCell ref="C60:C62"/>
    <mergeCell ref="D60:D62"/>
    <mergeCell ref="E60:E62"/>
    <mergeCell ref="F60:F62"/>
    <mergeCell ref="I60:I62"/>
    <mergeCell ref="B63:B65"/>
    <mergeCell ref="C32:C34"/>
    <mergeCell ref="D32:D34"/>
    <mergeCell ref="E32:E34"/>
    <mergeCell ref="I63:I65"/>
    <mergeCell ref="I16:I20"/>
    <mergeCell ref="B29:B31"/>
    <mergeCell ref="C29:C31"/>
    <mergeCell ref="B237:B241"/>
    <mergeCell ref="C237:C241"/>
    <mergeCell ref="D237:D241"/>
    <mergeCell ref="E237:E241"/>
    <mergeCell ref="F237:F241"/>
    <mergeCell ref="I237:I241"/>
    <mergeCell ref="I207:I211"/>
    <mergeCell ref="B212:B216"/>
    <mergeCell ref="C212:C216"/>
    <mergeCell ref="D212:D216"/>
    <mergeCell ref="E212:E216"/>
    <mergeCell ref="F212:F216"/>
    <mergeCell ref="I212:I216"/>
    <mergeCell ref="I232:I236"/>
    <mergeCell ref="B217:B221"/>
    <mergeCell ref="C217:C221"/>
    <mergeCell ref="D217:D221"/>
    <mergeCell ref="B227:B231"/>
    <mergeCell ref="C227:C231"/>
    <mergeCell ref="D227:D231"/>
    <mergeCell ref="I222:I226"/>
    <mergeCell ref="D232:D236"/>
    <mergeCell ref="E232:E236"/>
    <mergeCell ref="F232:F236"/>
    <mergeCell ref="I69:I71"/>
    <mergeCell ref="B72:B74"/>
    <mergeCell ref="C72:C74"/>
    <mergeCell ref="D72:D74"/>
    <mergeCell ref="E72:E74"/>
    <mergeCell ref="F72:F74"/>
    <mergeCell ref="I72:I74"/>
    <mergeCell ref="B52:B56"/>
    <mergeCell ref="C52:C56"/>
    <mergeCell ref="D52:D56"/>
    <mergeCell ref="E52:E56"/>
    <mergeCell ref="F52:F56"/>
    <mergeCell ref="F57:F59"/>
    <mergeCell ref="C69:C71"/>
    <mergeCell ref="D69:D71"/>
    <mergeCell ref="E69:E71"/>
    <mergeCell ref="F69:F71"/>
    <mergeCell ref="I52:I56"/>
    <mergeCell ref="B103:B107"/>
    <mergeCell ref="C103:C107"/>
    <mergeCell ref="D103:D107"/>
    <mergeCell ref="E103:E107"/>
    <mergeCell ref="F103:F107"/>
    <mergeCell ref="I103:I107"/>
    <mergeCell ref="B147:B151"/>
    <mergeCell ref="C147:C151"/>
    <mergeCell ref="D147:D151"/>
    <mergeCell ref="E147:E151"/>
    <mergeCell ref="F147:F151"/>
    <mergeCell ref="B132:B136"/>
    <mergeCell ref="C132:C136"/>
    <mergeCell ref="D132:D136"/>
    <mergeCell ref="E132:E136"/>
    <mergeCell ref="F132:F136"/>
    <mergeCell ref="I147:I151"/>
    <mergeCell ref="B117:B119"/>
    <mergeCell ref="I142:I146"/>
    <mergeCell ref="I137:I141"/>
    <mergeCell ref="C137:C141"/>
    <mergeCell ref="D137:D141"/>
    <mergeCell ref="E137:E141"/>
    <mergeCell ref="F137:F141"/>
    <mergeCell ref="D120:D122"/>
    <mergeCell ref="E120:E122"/>
    <mergeCell ref="F120:F122"/>
    <mergeCell ref="I120:I122"/>
    <mergeCell ref="B126:B128"/>
    <mergeCell ref="C126:C128"/>
    <mergeCell ref="D126:D128"/>
    <mergeCell ref="E126:E128"/>
    <mergeCell ref="F126:F128"/>
    <mergeCell ref="F167:F171"/>
    <mergeCell ref="C167:C171"/>
    <mergeCell ref="B167:B171"/>
    <mergeCell ref="E172:E174"/>
    <mergeCell ref="C142:C146"/>
    <mergeCell ref="D142:D146"/>
    <mergeCell ref="E142:E146"/>
    <mergeCell ref="F142:F146"/>
    <mergeCell ref="B137:B141"/>
    <mergeCell ref="D162:D166"/>
    <mergeCell ref="E162:E166"/>
    <mergeCell ref="F162:F166"/>
    <mergeCell ref="C108:C111"/>
    <mergeCell ref="D108:D111"/>
    <mergeCell ref="E108:E111"/>
    <mergeCell ref="F108:F111"/>
    <mergeCell ref="I108:I111"/>
    <mergeCell ref="F187:F191"/>
    <mergeCell ref="B172:B174"/>
    <mergeCell ref="C162:C166"/>
    <mergeCell ref="B177:B181"/>
    <mergeCell ref="C177:C181"/>
    <mergeCell ref="D177:D181"/>
    <mergeCell ref="E177:E181"/>
    <mergeCell ref="F177:F181"/>
    <mergeCell ref="B182:B186"/>
    <mergeCell ref="E182:E186"/>
    <mergeCell ref="E187:E191"/>
    <mergeCell ref="I167:I171"/>
    <mergeCell ref="I172:I176"/>
    <mergeCell ref="B162:B166"/>
    <mergeCell ref="D172:D174"/>
    <mergeCell ref="C172:C176"/>
    <mergeCell ref="I162:I166"/>
    <mergeCell ref="D167:D171"/>
    <mergeCell ref="E167:E171"/>
  </mergeCells>
  <pageMargins left="7.874015748031496E-2" right="0.11811023622047245" top="0.86614173228346458" bottom="0.35433070866141736" header="0.31496062992125984" footer="0.31496062992125984"/>
  <pageSetup paperSize="9" scale="62" fitToHeight="0" orientation="landscape"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2023 г.</vt:lpstr>
      <vt:lpstr>'2023 г.'!Область_печати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2023-04-27T10:13:41Z</dcterms:modified>
</cp:coreProperties>
</file>