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5480" windowHeight="8835"/>
  </bookViews>
  <sheets>
    <sheet name="Дума 27.05.2020" sheetId="1" r:id="rId1"/>
  </sheets>
  <definedNames>
    <definedName name="_xlnm.Print_Area" localSheetId="0">'Дума 27.05.2020'!$A$1:$I$175</definedName>
  </definedNames>
  <calcPr calcId="124519"/>
</workbook>
</file>

<file path=xl/calcChain.xml><?xml version="1.0" encoding="utf-8"?>
<calcChain xmlns="http://schemas.openxmlformats.org/spreadsheetml/2006/main">
  <c r="H34" i="1"/>
  <c r="H151" l="1"/>
  <c r="H97"/>
  <c r="H57"/>
  <c r="H43" l="1"/>
  <c r="H69" l="1"/>
  <c r="H66" s="1"/>
  <c r="H47" s="1"/>
  <c r="H68" l="1"/>
  <c r="H140" l="1"/>
  <c r="H130"/>
  <c r="H120"/>
  <c r="H80"/>
  <c r="H45"/>
  <c r="H74"/>
  <c r="H70"/>
  <c r="H67"/>
  <c r="H20"/>
  <c r="H15" s="1"/>
  <c r="H17"/>
  <c r="H12" l="1"/>
  <c r="H58"/>
  <c r="H50" l="1"/>
  <c r="H156"/>
  <c r="H171"/>
  <c r="H106"/>
  <c r="H101" s="1"/>
  <c r="H88"/>
  <c r="H81" s="1"/>
  <c r="H78" s="1"/>
  <c r="H31"/>
  <c r="H27"/>
  <c r="H65" l="1"/>
  <c r="H46" s="1"/>
  <c r="H44" s="1"/>
  <c r="H23"/>
  <c r="H24"/>
  <c r="H141"/>
  <c r="H138" s="1"/>
  <c r="H168"/>
  <c r="H163"/>
  <c r="H158"/>
  <c r="H153"/>
  <c r="H148"/>
  <c r="H143"/>
  <c r="H108"/>
  <c r="H105"/>
  <c r="H49"/>
  <c r="H61"/>
  <c r="H55"/>
  <c r="H52"/>
  <c r="H116"/>
  <c r="H95"/>
  <c r="H92"/>
  <c r="H89"/>
  <c r="H86"/>
  <c r="H83"/>
  <c r="H41"/>
  <c r="H38"/>
  <c r="H35"/>
  <c r="H32"/>
  <c r="H29"/>
  <c r="H26"/>
  <c r="H64" l="1"/>
  <c r="H100"/>
  <c r="H18" s="1"/>
  <c r="H19"/>
  <c r="H14" s="1"/>
  <c r="H103"/>
  <c r="H21"/>
  <c r="H13" l="1"/>
  <c r="H16"/>
  <c r="H11"/>
  <c r="H98"/>
</calcChain>
</file>

<file path=xl/sharedStrings.xml><?xml version="1.0" encoding="utf-8"?>
<sst xmlns="http://schemas.openxmlformats.org/spreadsheetml/2006/main" count="319" uniqueCount="131">
  <si>
    <t>Срок</t>
  </si>
  <si>
    <t>Ожидаемый результат реализации          мероприятия муниципальной                 программы (краткое описание)</t>
  </si>
  <si>
    <t>№  п/п</t>
  </si>
  <si>
    <t>Ответственный исполнитель (должность)</t>
  </si>
  <si>
    <t>Источники финансиро-вания</t>
  </si>
  <si>
    <t>Финансирование  на 2020 год (тыс. рублей)</t>
  </si>
  <si>
    <t>Начало реализации</t>
  </si>
  <si>
    <t>Окончание реализации</t>
  </si>
  <si>
    <t xml:space="preserve">Приложение  </t>
  </si>
  <si>
    <t>УТВЕРЖДЕН</t>
  </si>
  <si>
    <t>постановлением администрации</t>
  </si>
  <si>
    <t>города Вятские Поляны</t>
  </si>
  <si>
    <t xml:space="preserve">Муниципальная программа
«Развитие образования»
на 2020-2025 годы
</t>
  </si>
  <si>
    <t xml:space="preserve">01.01.2020
</t>
  </si>
  <si>
    <t>Всего, в том числе:</t>
  </si>
  <si>
    <t>федеральн. бюджет</t>
  </si>
  <si>
    <t>областной бюджет</t>
  </si>
  <si>
    <t>городской бюджет</t>
  </si>
  <si>
    <t>иные внебюджетные источники</t>
  </si>
  <si>
    <t>1.1</t>
  </si>
  <si>
    <t xml:space="preserve">Подпрограмма
«Развитие системы образования города Вятские Поляны»
на 2020-2025 годы
</t>
  </si>
  <si>
    <t xml:space="preserve">Отдельное мероприятие:  «Реализация прав на получение   общедоступного  и бесплатного      дошкольного  образования, обеспеченного  современными условиями обучения»
</t>
  </si>
  <si>
    <t>Наименование муниципальной  программы, подпрограммы,   отдельного мероприятия,    мероприятия, входящего в состав отдельного мероприятия</t>
  </si>
  <si>
    <t xml:space="preserve">Сохранение кадрового потенциала
</t>
  </si>
  <si>
    <t>1.1.1</t>
  </si>
  <si>
    <t>1.1.2</t>
  </si>
  <si>
    <t>Приобретение: МКДОУ № 7 - цифровое фортепиано, МКДОУ № 11 - детские стульчики, МКДОУ № 4 - многофункциональное устройство;
МКДОУ № 10 - ноутбук. Все 11 МКДОУ – канцелярские товары, наглядные пособия, игры, игрушки.</t>
  </si>
  <si>
    <t xml:space="preserve">Приобретение спортивного оборудования, функциональной мебели, учебных изданий, кан-целярских принадлежностей, расходы по оборудованию учебных мест для воспитанни-ков, музыкального, интерактивного, проекционного оборудования, компьютеров и другие расходы. 
</t>
  </si>
  <si>
    <t>1.1.3</t>
  </si>
  <si>
    <t xml:space="preserve">Мероприятия, связанные с безопасностью образовательно-воспитательного процесса в зданиях и на территории образовательных организаций </t>
  </si>
  <si>
    <t>1.1.4</t>
  </si>
  <si>
    <t>Обучение на курсах переподготовки и повышения квалификации педагогических кадров, руководителей учреждений</t>
  </si>
  <si>
    <t>Повышение квалификации 13 педагогическим работникам МКДОУ</t>
  </si>
  <si>
    <t>1.1.5</t>
  </si>
  <si>
    <t>Оплата работ и услуг по 11 дошкольным образовательным организациям</t>
  </si>
  <si>
    <t>1.1.6</t>
  </si>
  <si>
    <t>Расходы на оплату работ, услуг   по содержанию и обслуживанию имущества, финансовое обеспечения деятельности.</t>
  </si>
  <si>
    <t xml:space="preserve">оплата услуг связи; - оплата коммунальных услуг; - приобретение материальных запасов для 11 дошкольных образовательных  организаций;
- обеспечение горячим питанием детей; - уплата налогов; -  прочее
</t>
  </si>
  <si>
    <t xml:space="preserve">Отдельное мероприятие:  «Реализация прав  на получение   общедоступного, бесплатного  дополнительного  образования, обеспеченного современными            условиями обучения  и  выявление,   поддержка  одаренных детей»      
</t>
  </si>
  <si>
    <t>1.3</t>
  </si>
  <si>
    <t>1.3.1</t>
  </si>
  <si>
    <t>1.3.2</t>
  </si>
  <si>
    <t xml:space="preserve">Финансовое обеспечение организации и проведения различных мероприятий по 3  учреждениям дополнительного образования детей. </t>
  </si>
  <si>
    <t>Мероприятия, связанные с безопасностью образовательно-воспитательного процесса в зданиях и на территории образовательных организаций.</t>
  </si>
  <si>
    <t>1.3.4</t>
  </si>
  <si>
    <t>1.3.3</t>
  </si>
  <si>
    <t>1.3.5</t>
  </si>
  <si>
    <t xml:space="preserve">оплата услуг связи; - оплата коммунальных услуг; - приобретение материальных запасов для 3 учреждений дополнительного образования детей;
- обеспечение горячим питанием детей; - уплата налогов; -  прочее
</t>
  </si>
  <si>
    <t>1.4</t>
  </si>
  <si>
    <t xml:space="preserve">организация временной занятости несовершеннолетних граждан в        возрасте от 14 до 18 лет в летний           период – 40 чел.;
- организация лагерей с дневным   пребыванием - 600 чел;
</t>
  </si>
  <si>
    <t>2.</t>
  </si>
  <si>
    <t>2.1</t>
  </si>
  <si>
    <t>3</t>
  </si>
  <si>
    <t xml:space="preserve"> 31.12.2020</t>
  </si>
  <si>
    <t xml:space="preserve">01.01.2020
</t>
  </si>
  <si>
    <t>1.2</t>
  </si>
  <si>
    <t>1.2.1</t>
  </si>
  <si>
    <t>1.2.2</t>
  </si>
  <si>
    <t>1.2.3</t>
  </si>
  <si>
    <t>1.2.4</t>
  </si>
  <si>
    <t>1.2.5</t>
  </si>
  <si>
    <t>1.2.6</t>
  </si>
  <si>
    <t>В МКОУ СОШ № 5: замена окон - 181,70 тыс.руб.  Во всех 3 МКОУ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t>
  </si>
  <si>
    <t xml:space="preserve">Подготовка к новому учебному году </t>
  </si>
  <si>
    <t>Расходы на командировки для сопровождения учащихся на региональные олимпиады</t>
  </si>
  <si>
    <t xml:space="preserve">оплата услуг связи; - оплата коммунальных услуг; - приобретение материальных запасов ;
- обеспечение горячим питанием детей; - уплата налогов; -  прочее
</t>
  </si>
  <si>
    <t>1</t>
  </si>
  <si>
    <t>1.4.1</t>
  </si>
  <si>
    <t>Оплата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</si>
  <si>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1.4.2</t>
  </si>
  <si>
    <t>Организация временной занятости несовершеннолетних в возрасте от 14 до 18 лет в летний период</t>
  </si>
  <si>
    <t xml:space="preserve">Организация временной занятости несовершеннолетних граждан в возрасте от 14 до 18 лет в летний период – 40 чел.: МКОУ гимназия -34,10 тыс. руб.; МКОУ СОШ №5 - 31,50 тыс. руб.; МКОУ Лицей - 29,10 тыс. руб.; МКУ Ровесник - 5,30 тыс. руб.) 
</t>
  </si>
  <si>
    <t>3.1</t>
  </si>
  <si>
    <t>3.2</t>
  </si>
  <si>
    <t xml:space="preserve">Финансовое обеспечение деятельности муниципального казенного учреждения «Центр бюджетного сопровождения и хозяйственного обслуживания  администрации города Вятские Поляны»
</t>
  </si>
  <si>
    <t>3.3</t>
  </si>
  <si>
    <t xml:space="preserve">обеспечение жилыми помещениями по договорам найма -15 чел.;
</t>
  </si>
  <si>
    <t>2.2.1</t>
  </si>
  <si>
    <t>Обеспечение деятельности по опеке и попечительству: выплата заработной платы, мат.затраты</t>
  </si>
  <si>
    <t>Обеспечение деятельности информационно-методического центра: выплата заработной платы, мат.затраты</t>
  </si>
  <si>
    <t>Обеспечение деятельности централизованной бухгалтерии: выплата заработной платы, мат.затраты</t>
  </si>
  <si>
    <t>Обеспечение деятельности органов местного самоуправления: выплата заработной платы, мат.затраты</t>
  </si>
  <si>
    <t>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</si>
  <si>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3.4</t>
  </si>
  <si>
    <t>3.5</t>
  </si>
  <si>
    <t>3.6</t>
  </si>
  <si>
    <t>организация и проведение конкурсов профессионального мастерства( "Учительгода", "Воспитатель года"), организация и проведение мероприятий, посвященных пропаганде педагогических профессий (День учителя, День воспитателя), организация семинаров, конференций, обслуживание "Консультант Плюс", организация участия одаренных школьников в научно-практических конференциях, олимпиадах, конкурсах, интернет-олимпиадах, слетах спортивных соревнований.</t>
  </si>
  <si>
    <t>1.2.7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</si>
  <si>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общеобразовательных организациях города Вятские Поляны</t>
  </si>
  <si>
    <t>Выплата заработной платы педагогическим,  руководящим работникам и обслуживающему персоналу трем общеобразовательным организациям</t>
  </si>
  <si>
    <t xml:space="preserve">План мероприятий на 2020 год по реализации муниципальной программы
муниципального образования  городского округа город Вятские Поляны Кировской области
«Развитие образования» на 2020 – 2025 годы в новой редакции
</t>
  </si>
  <si>
    <t>Выплата заработной платы педагогическим,  руководящим работникам и обслуживающему персоналу 11 дошкольных образовательных организаций.</t>
  </si>
  <si>
    <t>Приобретение и сопровождение программных продуктов, права использования СБИС; сервисное обслуживание процесса эксплуатации информационно-аналитической системы АВЕРС, Касперский, техническое обслуживание защищенного канала.</t>
  </si>
  <si>
    <t xml:space="preserve">Отдельное мероприятие: 
 «Реализация прав на получение         общедоступного и бесплатного            начального  общего, основного           общего, среднего общего образования, обеспеченного  современными условиями обучения»
</t>
  </si>
  <si>
    <t xml:space="preserve">Приобретение учебников,  функциональной мебели, канцелярских принадлежностей,  проекционного оборудования, программного обеспечения и другие расходы. 
</t>
  </si>
  <si>
    <t>В 3  учреждениях дополнительного образования детей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t>
  </si>
  <si>
    <t>Выплата заработной платы педагогическим,  руководящим работникам и обслуживающему персоналу по 3  учреждениям дополнительного образования детей.</t>
  </si>
  <si>
    <t>Организация и проведение мероприятий, конкурсов, выставок, соревнований.                                                     Участие в городских, областных, межрегиональных, всероссийских и международных мероприятиях.</t>
  </si>
  <si>
    <t>Оплата работ и услуг по 3  учреждениям дополнительного образования детей.</t>
  </si>
  <si>
    <t xml:space="preserve">Отдельное мероприятие: «Создание оптимальных  условий для труда, отдыха и оздоровления несовершеннолетних в каникулярное время» </t>
  </si>
  <si>
    <t>2.2.</t>
  </si>
  <si>
    <t xml:space="preserve"> </t>
  </si>
  <si>
    <t xml:space="preserve">Выполнение отдельных государственных полномочий по назначению и выплате еже-месячных денежных выплат на детей-сирот и детей, оставшихся без попечения родителей, находящихся под опекой (попе-чительством), в приемной семье, и по начислению и выплате ежемесячного вознаграждения, причитающегося приемным родителям. 
</t>
  </si>
  <si>
    <t>выплата денежных средств на содержание 10  приемным родителям;
- выплата денежных средств на содержание  63 детей; - проведение консультаций по вопросу семейного устройства;
- оказание помощи опекунам (попечителям, приемным родителям в    организации летнего отдыха детей;  -проведение учебно-методических всеобучей для опекунов (попечителей), приемных родителей</t>
  </si>
  <si>
    <t>Отдельное мероприятие:  «Обеспечение реализации муниципальной программы   и другие мероприятия в области образования»</t>
  </si>
  <si>
    <t>Финансовое    обеспечение    деятельности   муниципального  казенного учреждения «Информационно-методический центр управления образования администрации города Вятские Поляны»</t>
  </si>
  <si>
    <t>Финансовое обеспечение деятельности по опеке и попечительству</t>
  </si>
  <si>
    <t xml:space="preserve"> Получение субвенций из областного бюджета на выполнение отдельных   государственных полномочий по начислению и выплате 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</si>
  <si>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 xml:space="preserve"> Организация и проведение конкурсов, семинаров и других мероприятий в области образования</t>
  </si>
  <si>
    <t xml:space="preserve"> Получение субвенций из областного бюджета на выпол-нение отдельных государствен-ных полномочий по обеспечению прав детей-сирот и детей, оставшихся без попечения родителей, лиц из числа детей-сирот и детей, оставшихся без попечения родителей, на жилое помещение в соответствии с Законом Кировской области «О социальной поддержке детей-сирот и детей, оставшихся без попечения родителей, лиц из числа детей-сирот и детей, оставшихся без попечения родителей, детей, попавших в сложную жизненную ситуацию»
  </t>
  </si>
  <si>
    <t xml:space="preserve">Организация лагерей с дневным   пребыванием - 600 чел. (обеспечение горячим питанием детей: МКОУ гимназия -272,65 тыс. руб.; МКОУ СОШ №5 - 199,98 тыс. руб.; МКОУ Лицей - 181,80 тыс. руб.; МКУ Эдельвейс -54,54 тыс. руб.; МКУ Ровесник - 209,07 тыс. руб.; МКУ ЦДОД - 167,26 тыс. руб.; ДЮСШ - 114,3 тыс. руб.) 
</t>
  </si>
  <si>
    <t xml:space="preserve">     Обеспечение жилыми помещениями по договорам найма - 15 чел.</t>
  </si>
  <si>
    <t>2.1.1</t>
  </si>
  <si>
    <t>1.2.8</t>
  </si>
  <si>
    <t>Мероприятия, направленные на выплату ежемесячного денежного вознаграждения за классное руководство педагогическим работникам муниципальных общеобразовательных организаций города Вятские Поляны</t>
  </si>
  <si>
    <t>Мероприятия, направленные на организацию бесплатного горячего питания обучающихся, получающих начальное общее образование в муниципальных общеобразовательных организациях города Вятские Поляны</t>
  </si>
  <si>
    <t>Выплата ежемесячного денежного вознаграждения в размере 5000,00 руб 110 педагогическим работникам</t>
  </si>
  <si>
    <t>Организация бесплатного горячего питания 1288 учащихся 1-4 классов</t>
  </si>
  <si>
    <t xml:space="preserve">Никифорова С. Н.
начальник Управления образования
администра-ции
г. Вятские Поляны
</t>
  </si>
  <si>
    <t xml:space="preserve">Никифорова С. Н. начальник  Управления образования, МКУ «Центр  бюджетного сопровождения и хозяйственного обслуживания», МКУ «Информационно-методический центр»
</t>
  </si>
  <si>
    <t xml:space="preserve">Соловьева М. А.
начальник отдела опеки и попечи-тельства 
Управления образования 
</t>
  </si>
  <si>
    <t>МКОУ Лицей им. Шпагина: замена электроснабжения и приборов освещения стрелкового тира; замена АПС и системы оповещения и управления эвакуацией людей при пожаре - 589,2 тыс.руб. (обл.б.), 5,9 тыс.руб (гор.б.);  МКОУ гимназия-перепрофилирование имеющихся аудиторий под спортивный зал, замена оконных блоков - 1183,2 тыс.руб. (обл.б.), 56,4 тыс.руб (гор.б.); МКОУ СОШ № 5- устройство эвакуационного выхода и утепление стен и текущий ремонт мастерских; замена окон в кабинете № 20;  установка умывальных раковин - 427,60 тыс.руб. (обл.б.), 4,30 тыс.руб (гор.б.); СОШ №5 - капитальный ремонт пищеблока -  1450,0 тыс.руб. (обл.б.), 14,6 тыс.руб (гор.б.)</t>
  </si>
  <si>
    <t>Поездки на областные олимпиады по географии, право, физика,экология, литература, технология, математика, обществознание (28 учащихся, 9 учителей)</t>
  </si>
  <si>
    <t xml:space="preserve">Приобретение: МКОУ гимназия - проектор, МКОУ СОШ №5 - МФУ, МКОУ Лицей - учебная мебель.  Все  МКОУ – учебники, канцелярские товары, подписка на электронные журналы, программное обеспечение , аттестаты </t>
  </si>
  <si>
    <t>МКОУ Лицей им. Шпагина - замена  линолеума - 320,00 тыс. руб.; МКОУ Гимназия: краскопульт - 3,9 тыс.руб., обрезка тополей - 70,7 т.р., стройматериалы - 40,0 т.р., замена вентиляции - 100,0 т.р., ремонт кабинета - 75,0 т.р.; МКОУ СОШ №5: проектная документация на капитальный ремонт пищеблока - 85,0 т.р., ученическая мебель - 76,0 тыс. руб. По всем трем МКОУ - приобретение бесконтактных термометров - 71,0 т.р.</t>
  </si>
  <si>
    <t>В МКДОУ № 1 – ремонт кровли на сумму 825,00 тыс. руб. Во всех 11 МКДОУ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Приобретение 16 бескаркасных безконтактных термометров для всех МКДОУ. Ремонт спортзалов в МКДОУ № 3 и 6. Ремонт потолков, замена входной двери в МКДОУ № 7. Замена оконных блоков в МКДОУ № 8 и 10. Замена отопительной  системы в МКДОУ № 10.</t>
  </si>
  <si>
    <t xml:space="preserve">Финансовое обеспечение деятельности Управления образования администрации города Вятские Поляны
</t>
  </si>
  <si>
    <t xml:space="preserve">Подпрограмма
«Профилактика социального 
сиротства» на 2020-2025 годы
</t>
  </si>
  <si>
    <r>
      <rPr>
        <b/>
        <sz val="22"/>
        <rFont val="Times New Roman"/>
        <family val="1"/>
        <charset val="204"/>
      </rPr>
      <t xml:space="preserve">Отдельное мероприятие </t>
    </r>
    <r>
      <rPr>
        <sz val="22"/>
        <rFont val="Times New Roman"/>
        <family val="1"/>
        <charset val="204"/>
      </rPr>
      <t xml:space="preserve">
</t>
    </r>
    <r>
      <rPr>
        <b/>
        <sz val="22"/>
        <rFont val="Times New Roman"/>
        <family val="1"/>
        <charset val="204"/>
      </rPr>
      <t>«Обеспечение  государственных гарантий детям-сиротам и  детям, оставшимся без  попечения родителей, лицам,   из числа детей-сирот и детей, оставшихся без попечения родителей»</t>
    </r>
    <r>
      <rPr>
        <sz val="22"/>
        <rFont val="Times New Roman"/>
        <family val="1"/>
        <charset val="204"/>
      </rPr>
      <t xml:space="preserve">          </t>
    </r>
  </si>
  <si>
    <r>
      <rPr>
        <b/>
        <sz val="22"/>
        <rFont val="Times New Roman"/>
        <family val="1"/>
        <charset val="204"/>
      </rPr>
      <t>Отдельное мероприятие:</t>
    </r>
    <r>
      <rPr>
        <sz val="22"/>
        <rFont val="Times New Roman"/>
        <family val="1"/>
        <charset val="204"/>
      </rPr>
      <t xml:space="preserve">
</t>
    </r>
    <r>
      <rPr>
        <b/>
        <sz val="22"/>
        <rFont val="Times New Roman"/>
        <family val="1"/>
        <charset val="204"/>
      </rPr>
      <t xml:space="preserve"> «Обеспечение   приоритетного права ребенка жить и  воспитываться  в семье»</t>
    </r>
  </si>
  <si>
    <t xml:space="preserve">от 01.06.2020   № 744                                                               </t>
  </si>
</sst>
</file>

<file path=xl/styles.xml><?xml version="1.0" encoding="utf-8"?>
<styleSheet xmlns="http://schemas.openxmlformats.org/spreadsheetml/2006/main">
  <numFmts count="1">
    <numFmt numFmtId="164" formatCode="#,##0.00\ _₽"/>
  </numFmts>
  <fonts count="5">
    <font>
      <sz val="11"/>
      <color theme="1"/>
      <name val="Calibri"/>
      <family val="2"/>
      <charset val="204"/>
      <scheme val="minor"/>
    </font>
    <font>
      <sz val="12"/>
      <name val="Times New Roman"/>
      <family val="1"/>
      <charset val="204"/>
    </font>
    <font>
      <b/>
      <sz val="12"/>
      <name val="Times New Roman"/>
      <family val="1"/>
      <charset val="204"/>
    </font>
    <font>
      <sz val="22"/>
      <name val="Times New Roman"/>
      <family val="1"/>
      <charset val="204"/>
    </font>
    <font>
      <b/>
      <sz val="22"/>
      <name val="Times New Roman"/>
      <family val="1"/>
      <charset val="204"/>
    </font>
  </fonts>
  <fills count="5">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122">
    <xf numFmtId="0" fontId="0" fillId="0" borderId="0" xfId="0"/>
    <xf numFmtId="0" fontId="1" fillId="0" borderId="0" xfId="0" applyFont="1"/>
    <xf numFmtId="0" fontId="1" fillId="0" borderId="0" xfId="0" applyFont="1" applyBorder="1"/>
    <xf numFmtId="0" fontId="1" fillId="0" borderId="0" xfId="0" applyFont="1" applyAlignment="1">
      <alignment vertical="top"/>
    </xf>
    <xf numFmtId="0" fontId="1" fillId="2" borderId="0" xfId="0" applyFont="1" applyFill="1" applyAlignment="1">
      <alignment vertical="top"/>
    </xf>
    <xf numFmtId="0" fontId="1" fillId="2" borderId="0" xfId="0" applyFont="1" applyFill="1"/>
    <xf numFmtId="0" fontId="1" fillId="3" borderId="0" xfId="0" applyFont="1" applyFill="1" applyAlignment="1">
      <alignment vertical="top"/>
    </xf>
    <xf numFmtId="0" fontId="1" fillId="3" borderId="0" xfId="0" applyFont="1" applyFill="1"/>
    <xf numFmtId="0" fontId="2" fillId="3" borderId="0" xfId="0" applyFont="1" applyFill="1" applyAlignment="1">
      <alignment vertical="top"/>
    </xf>
    <xf numFmtId="0" fontId="2" fillId="3" borderId="0" xfId="0" applyFont="1" applyFill="1"/>
    <xf numFmtId="0" fontId="2" fillId="2" borderId="0" xfId="0" applyFont="1" applyFill="1" applyAlignment="1">
      <alignment vertical="top"/>
    </xf>
    <xf numFmtId="0" fontId="2" fillId="2" borderId="0" xfId="0" applyFont="1" applyFill="1"/>
    <xf numFmtId="0" fontId="3" fillId="0" borderId="0" xfId="0" applyFont="1"/>
    <xf numFmtId="0" fontId="3" fillId="0" borderId="0" xfId="0" applyFont="1" applyAlignment="1"/>
    <xf numFmtId="0" fontId="3" fillId="0" borderId="1" xfId="0" applyFont="1" applyBorder="1" applyAlignment="1">
      <alignment vertical="top" wrapText="1"/>
    </xf>
    <xf numFmtId="0" fontId="3" fillId="0" borderId="6" xfId="0" applyFont="1" applyBorder="1" applyAlignment="1">
      <alignment vertical="top" wrapText="1"/>
    </xf>
    <xf numFmtId="4" fontId="3" fillId="0" borderId="1" xfId="0" applyNumberFormat="1" applyFont="1" applyBorder="1" applyAlignment="1">
      <alignment vertical="top" wrapText="1"/>
    </xf>
    <xf numFmtId="0" fontId="3" fillId="0" borderId="4" xfId="0" applyFont="1" applyBorder="1" applyAlignment="1">
      <alignment vertical="top" wrapText="1"/>
    </xf>
    <xf numFmtId="164" fontId="3" fillId="0" borderId="1" xfId="0" applyNumberFormat="1" applyFont="1" applyBorder="1" applyAlignment="1">
      <alignment vertical="top" wrapText="1"/>
    </xf>
    <xf numFmtId="0" fontId="3" fillId="2" borderId="10" xfId="0" applyFont="1" applyFill="1" applyBorder="1" applyAlignment="1">
      <alignment vertical="top" wrapText="1"/>
    </xf>
    <xf numFmtId="4" fontId="3" fillId="2" borderId="1" xfId="0" applyNumberFormat="1" applyFont="1" applyFill="1" applyBorder="1" applyAlignment="1">
      <alignment vertical="top" wrapText="1"/>
    </xf>
    <xf numFmtId="0" fontId="3" fillId="2" borderId="4" xfId="0" applyFont="1" applyFill="1" applyBorder="1" applyAlignment="1">
      <alignment vertical="top" wrapText="1"/>
    </xf>
    <xf numFmtId="164" fontId="3" fillId="2" borderId="1" xfId="0" applyNumberFormat="1" applyFont="1" applyFill="1" applyBorder="1" applyAlignment="1">
      <alignment vertical="top" wrapText="1"/>
    </xf>
    <xf numFmtId="0" fontId="3" fillId="3" borderId="10" xfId="0" applyFont="1" applyFill="1" applyBorder="1" applyAlignment="1">
      <alignment vertical="top" wrapText="1"/>
    </xf>
    <xf numFmtId="4" fontId="3" fillId="3" borderId="1" xfId="0" applyNumberFormat="1" applyFont="1" applyFill="1" applyBorder="1" applyAlignment="1">
      <alignment vertical="top" wrapText="1"/>
    </xf>
    <xf numFmtId="0" fontId="3" fillId="3" borderId="4" xfId="0" applyFont="1" applyFill="1" applyBorder="1" applyAlignment="1">
      <alignment vertical="top" wrapText="1"/>
    </xf>
    <xf numFmtId="0" fontId="3" fillId="3" borderId="1" xfId="0" applyFont="1" applyFill="1" applyBorder="1" applyAlignment="1">
      <alignment vertical="top" wrapText="1"/>
    </xf>
    <xf numFmtId="2" fontId="3" fillId="3" borderId="1" xfId="0" applyNumberFormat="1" applyFont="1" applyFill="1" applyBorder="1" applyAlignment="1">
      <alignment vertical="top" wrapText="1"/>
    </xf>
    <xf numFmtId="0" fontId="3" fillId="0" borderId="10" xfId="0" applyFont="1" applyBorder="1" applyAlignment="1">
      <alignment vertical="top" wrapText="1"/>
    </xf>
    <xf numFmtId="164" fontId="3" fillId="0" borderId="6" xfId="0" applyNumberFormat="1" applyFont="1" applyBorder="1" applyAlignment="1">
      <alignment horizontal="right" vertical="top" wrapText="1"/>
    </xf>
    <xf numFmtId="164" fontId="3" fillId="0" borderId="1" xfId="0" applyNumberFormat="1" applyFont="1" applyBorder="1" applyAlignment="1">
      <alignment horizontal="right" vertical="top" wrapText="1"/>
    </xf>
    <xf numFmtId="164" fontId="3" fillId="4" borderId="1" xfId="0" applyNumberFormat="1" applyFont="1" applyFill="1" applyBorder="1" applyAlignment="1">
      <alignment horizontal="right" vertical="top" wrapText="1"/>
    </xf>
    <xf numFmtId="0" fontId="3" fillId="4" borderId="4" xfId="0" applyFont="1" applyFill="1" applyBorder="1" applyAlignment="1">
      <alignment vertical="top" wrapText="1"/>
    </xf>
    <xf numFmtId="0" fontId="3" fillId="4" borderId="10" xfId="0" applyFont="1" applyFill="1" applyBorder="1" applyAlignment="1">
      <alignment vertical="top" wrapText="1"/>
    </xf>
    <xf numFmtId="0" fontId="4" fillId="3" borderId="10" xfId="0" applyFont="1" applyFill="1" applyBorder="1" applyAlignment="1">
      <alignment vertical="top" wrapText="1"/>
    </xf>
    <xf numFmtId="4" fontId="4" fillId="3" borderId="1" xfId="0" applyNumberFormat="1" applyFont="1" applyFill="1" applyBorder="1" applyAlignment="1">
      <alignment vertical="top" wrapText="1"/>
    </xf>
    <xf numFmtId="0" fontId="4" fillId="3" borderId="4" xfId="0" applyFont="1" applyFill="1" applyBorder="1" applyAlignment="1">
      <alignment vertical="top" wrapText="1"/>
    </xf>
    <xf numFmtId="2" fontId="4" fillId="3" borderId="1" xfId="0" applyNumberFormat="1" applyFont="1" applyFill="1" applyBorder="1" applyAlignment="1">
      <alignment vertical="top" wrapText="1"/>
    </xf>
    <xf numFmtId="2" fontId="3" fillId="0" borderId="1" xfId="0" applyNumberFormat="1" applyFont="1" applyBorder="1" applyAlignment="1">
      <alignment vertical="top" wrapText="1"/>
    </xf>
    <xf numFmtId="0" fontId="4" fillId="2" borderId="10" xfId="0" applyFont="1" applyFill="1" applyBorder="1" applyAlignment="1">
      <alignment vertical="top" wrapText="1"/>
    </xf>
    <xf numFmtId="4" fontId="4" fillId="2" borderId="1" xfId="0" applyNumberFormat="1" applyFont="1" applyFill="1" applyBorder="1" applyAlignment="1">
      <alignment vertical="top" wrapText="1"/>
    </xf>
    <xf numFmtId="0" fontId="4" fillId="2" borderId="4" xfId="0" applyFont="1" applyFill="1" applyBorder="1" applyAlignment="1">
      <alignment vertical="top" wrapText="1"/>
    </xf>
    <xf numFmtId="2" fontId="4" fillId="2" borderId="1" xfId="0" applyNumberFormat="1" applyFont="1" applyFill="1" applyBorder="1" applyAlignment="1">
      <alignment vertical="top" wrapText="1"/>
    </xf>
    <xf numFmtId="49" fontId="3" fillId="0" borderId="8" xfId="0" applyNumberFormat="1" applyFont="1" applyBorder="1" applyAlignment="1">
      <alignment vertical="top"/>
    </xf>
    <xf numFmtId="0" fontId="3" fillId="0" borderId="8" xfId="0" applyFont="1" applyBorder="1" applyAlignment="1">
      <alignment horizontal="center" vertical="top" wrapText="1"/>
    </xf>
    <xf numFmtId="14" fontId="3" fillId="0" borderId="8" xfId="0" applyNumberFormat="1" applyFont="1" applyBorder="1" applyAlignment="1">
      <alignment horizontal="center" vertical="top"/>
    </xf>
    <xf numFmtId="4" fontId="3" fillId="3" borderId="1" xfId="0" applyNumberFormat="1" applyFont="1" applyFill="1" applyBorder="1" applyAlignment="1">
      <alignment horizontal="right" vertical="top" wrapText="1"/>
    </xf>
    <xf numFmtId="0" fontId="3" fillId="0" borderId="0" xfId="0" applyFont="1" applyBorder="1"/>
    <xf numFmtId="49" fontId="3" fillId="0" borderId="6" xfId="0" applyNumberFormat="1" applyFont="1" applyBorder="1" applyAlignment="1">
      <alignment horizontal="center" vertical="top"/>
    </xf>
    <xf numFmtId="49" fontId="3" fillId="0" borderId="8" xfId="0" applyNumberFormat="1" applyFont="1" applyBorder="1" applyAlignment="1">
      <alignment horizontal="center" vertical="top"/>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14" fontId="3" fillId="0" borderId="6" xfId="0" applyNumberFormat="1" applyFont="1" applyBorder="1" applyAlignment="1">
      <alignment horizontal="center" vertical="top"/>
    </xf>
    <xf numFmtId="14" fontId="3" fillId="0" borderId="8" xfId="0" applyNumberFormat="1" applyFont="1" applyBorder="1" applyAlignment="1">
      <alignment horizontal="center" vertical="top"/>
    </xf>
    <xf numFmtId="0" fontId="3" fillId="0" borderId="7" xfId="0" applyFont="1" applyBorder="1" applyAlignment="1">
      <alignment horizontal="center" vertical="top" wrapText="1"/>
    </xf>
    <xf numFmtId="49" fontId="4" fillId="2" borderId="6" xfId="0" applyNumberFormat="1" applyFont="1" applyFill="1" applyBorder="1" applyAlignment="1">
      <alignment horizontal="center" vertical="top"/>
    </xf>
    <xf numFmtId="49" fontId="4" fillId="2" borderId="8" xfId="0" applyNumberFormat="1" applyFont="1" applyFill="1" applyBorder="1" applyAlignment="1">
      <alignment horizontal="center" vertical="top"/>
    </xf>
    <xf numFmtId="49" fontId="4" fillId="2" borderId="7" xfId="0" applyNumberFormat="1" applyFont="1" applyFill="1" applyBorder="1" applyAlignment="1">
      <alignment horizontal="center" vertical="top"/>
    </xf>
    <xf numFmtId="0" fontId="4" fillId="2" borderId="6" xfId="0" applyFont="1" applyFill="1" applyBorder="1" applyAlignment="1">
      <alignment horizontal="center" vertical="top" wrapText="1"/>
    </xf>
    <xf numFmtId="0" fontId="4" fillId="2" borderId="8" xfId="0" applyFont="1" applyFill="1" applyBorder="1" applyAlignment="1">
      <alignment horizontal="center" vertical="top" wrapText="1"/>
    </xf>
    <xf numFmtId="0" fontId="4" fillId="2" borderId="7" xfId="0" applyFont="1" applyFill="1" applyBorder="1" applyAlignment="1">
      <alignment horizontal="center" vertical="top" wrapText="1"/>
    </xf>
    <xf numFmtId="14" fontId="4" fillId="2" borderId="6" xfId="0" applyNumberFormat="1" applyFont="1" applyFill="1" applyBorder="1" applyAlignment="1">
      <alignment horizontal="center" vertical="top"/>
    </xf>
    <xf numFmtId="14" fontId="4" fillId="2" borderId="8" xfId="0" applyNumberFormat="1" applyFont="1" applyFill="1" applyBorder="1" applyAlignment="1">
      <alignment horizontal="center" vertical="top"/>
    </xf>
    <xf numFmtId="14" fontId="4" fillId="2" borderId="7" xfId="0" applyNumberFormat="1" applyFont="1" applyFill="1" applyBorder="1" applyAlignment="1">
      <alignment horizontal="center" vertical="top"/>
    </xf>
    <xf numFmtId="0" fontId="4" fillId="2" borderId="11" xfId="0" applyFont="1" applyFill="1" applyBorder="1" applyAlignment="1">
      <alignment horizontal="center" vertical="top" wrapText="1"/>
    </xf>
    <xf numFmtId="0" fontId="4" fillId="2" borderId="9" xfId="0" applyFont="1" applyFill="1" applyBorder="1" applyAlignment="1">
      <alignment horizontal="center" vertical="top"/>
    </xf>
    <xf numFmtId="0" fontId="4" fillId="2" borderId="5" xfId="0" applyFont="1" applyFill="1" applyBorder="1" applyAlignment="1">
      <alignment horizontal="center" vertical="top"/>
    </xf>
    <xf numFmtId="49" fontId="3" fillId="3" borderId="6" xfId="0" applyNumberFormat="1" applyFont="1" applyFill="1" applyBorder="1" applyAlignment="1">
      <alignment horizontal="center" vertical="top"/>
    </xf>
    <xf numFmtId="49" fontId="3" fillId="3" borderId="8" xfId="0" applyNumberFormat="1" applyFont="1" applyFill="1" applyBorder="1" applyAlignment="1">
      <alignment horizontal="center" vertical="top"/>
    </xf>
    <xf numFmtId="49" fontId="3" fillId="3" borderId="7" xfId="0" applyNumberFormat="1" applyFont="1" applyFill="1" applyBorder="1" applyAlignment="1">
      <alignment horizontal="center" vertical="top"/>
    </xf>
    <xf numFmtId="0" fontId="3" fillId="3" borderId="6" xfId="0" applyFont="1" applyFill="1" applyBorder="1" applyAlignment="1">
      <alignment horizontal="center" vertical="top" wrapText="1"/>
    </xf>
    <xf numFmtId="0" fontId="3" fillId="3" borderId="8" xfId="0" applyFont="1" applyFill="1" applyBorder="1" applyAlignment="1">
      <alignment horizontal="center" vertical="top" wrapText="1"/>
    </xf>
    <xf numFmtId="0" fontId="3" fillId="3" borderId="7" xfId="0" applyFont="1" applyFill="1" applyBorder="1" applyAlignment="1">
      <alignment horizontal="center" vertical="top" wrapText="1"/>
    </xf>
    <xf numFmtId="14" fontId="3" fillId="3" borderId="6" xfId="0" applyNumberFormat="1" applyFont="1" applyFill="1" applyBorder="1" applyAlignment="1">
      <alignment horizontal="center" vertical="top"/>
    </xf>
    <xf numFmtId="14" fontId="3" fillId="3" borderId="8" xfId="0" applyNumberFormat="1" applyFont="1" applyFill="1" applyBorder="1" applyAlignment="1">
      <alignment horizontal="center" vertical="top"/>
    </xf>
    <xf numFmtId="14" fontId="3" fillId="3" borderId="7" xfId="0" applyNumberFormat="1" applyFont="1" applyFill="1" applyBorder="1" applyAlignment="1">
      <alignment horizontal="center" vertical="top"/>
    </xf>
    <xf numFmtId="0" fontId="3" fillId="3" borderId="11" xfId="0" applyFont="1" applyFill="1" applyBorder="1" applyAlignment="1">
      <alignment horizontal="center" vertical="top" wrapText="1"/>
    </xf>
    <xf numFmtId="0" fontId="3" fillId="3" borderId="9" xfId="0" applyFont="1" applyFill="1" applyBorder="1" applyAlignment="1">
      <alignment horizontal="center" vertical="top"/>
    </xf>
    <xf numFmtId="0" fontId="3" fillId="3" borderId="5" xfId="0" applyFont="1" applyFill="1" applyBorder="1" applyAlignment="1">
      <alignment horizontal="center" vertical="top"/>
    </xf>
    <xf numFmtId="49" fontId="3" fillId="0" borderId="7" xfId="0" applyNumberFormat="1" applyFont="1" applyBorder="1" applyAlignment="1">
      <alignment horizontal="center" vertical="top"/>
    </xf>
    <xf numFmtId="14" fontId="3" fillId="0" borderId="7" xfId="0" applyNumberFormat="1" applyFont="1" applyBorder="1" applyAlignment="1">
      <alignment horizontal="center" vertical="top"/>
    </xf>
    <xf numFmtId="0" fontId="3" fillId="0" borderId="11" xfId="0" applyFont="1" applyBorder="1" applyAlignment="1">
      <alignment horizontal="center" vertical="top" wrapText="1"/>
    </xf>
    <xf numFmtId="0" fontId="3" fillId="0" borderId="9" xfId="0" applyFont="1" applyBorder="1" applyAlignment="1">
      <alignment horizontal="center" vertical="top"/>
    </xf>
    <xf numFmtId="0" fontId="3" fillId="0" borderId="5" xfId="0" applyFont="1" applyBorder="1" applyAlignment="1">
      <alignment horizontal="center" vertical="top"/>
    </xf>
    <xf numFmtId="49" fontId="4" fillId="3" borderId="6" xfId="0" applyNumberFormat="1" applyFont="1" applyFill="1" applyBorder="1" applyAlignment="1">
      <alignment horizontal="center" vertical="top"/>
    </xf>
    <xf numFmtId="49" fontId="4" fillId="3" borderId="8" xfId="0" applyNumberFormat="1" applyFont="1" applyFill="1" applyBorder="1" applyAlignment="1">
      <alignment horizontal="center" vertical="top"/>
    </xf>
    <xf numFmtId="49" fontId="4" fillId="3" borderId="7" xfId="0" applyNumberFormat="1" applyFont="1" applyFill="1" applyBorder="1" applyAlignment="1">
      <alignment horizontal="center" vertical="top"/>
    </xf>
    <xf numFmtId="0" fontId="4" fillId="3" borderId="6"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7" xfId="0" applyFont="1" applyFill="1" applyBorder="1" applyAlignment="1">
      <alignment horizontal="center" vertical="top" wrapText="1"/>
    </xf>
    <xf numFmtId="14" fontId="4" fillId="3" borderId="6" xfId="0" applyNumberFormat="1" applyFont="1" applyFill="1" applyBorder="1" applyAlignment="1">
      <alignment horizontal="center" vertical="top"/>
    </xf>
    <xf numFmtId="14" fontId="4" fillId="3" borderId="8" xfId="0" applyNumberFormat="1" applyFont="1" applyFill="1" applyBorder="1" applyAlignment="1">
      <alignment horizontal="center" vertical="top"/>
    </xf>
    <xf numFmtId="14" fontId="4" fillId="3" borderId="7" xfId="0" applyNumberFormat="1" applyFont="1" applyFill="1" applyBorder="1" applyAlignment="1">
      <alignment horizontal="center" vertical="top"/>
    </xf>
    <xf numFmtId="0" fontId="4" fillId="3" borderId="11" xfId="0" applyFont="1" applyFill="1" applyBorder="1" applyAlignment="1">
      <alignment horizontal="center" vertical="top" wrapText="1"/>
    </xf>
    <xf numFmtId="0" fontId="4" fillId="3" borderId="9" xfId="0" applyFont="1" applyFill="1" applyBorder="1" applyAlignment="1">
      <alignment horizontal="center" vertical="top"/>
    </xf>
    <xf numFmtId="0" fontId="4" fillId="3" borderId="5" xfId="0" applyFont="1" applyFill="1" applyBorder="1" applyAlignment="1">
      <alignment horizontal="center" vertical="top"/>
    </xf>
    <xf numFmtId="0" fontId="3" fillId="3" borderId="11" xfId="0" applyFont="1" applyFill="1" applyBorder="1" applyAlignment="1">
      <alignment horizontal="center" vertical="top"/>
    </xf>
    <xf numFmtId="49" fontId="3" fillId="2" borderId="6" xfId="0" applyNumberFormat="1" applyFont="1" applyFill="1" applyBorder="1" applyAlignment="1">
      <alignment horizontal="center" vertical="top"/>
    </xf>
    <xf numFmtId="49" fontId="3" fillId="2" borderId="8" xfId="0" applyNumberFormat="1" applyFont="1" applyFill="1" applyBorder="1" applyAlignment="1">
      <alignment horizontal="center" vertical="top"/>
    </xf>
    <xf numFmtId="49" fontId="3" fillId="2" borderId="7" xfId="0" applyNumberFormat="1" applyFont="1" applyFill="1" applyBorder="1" applyAlignment="1">
      <alignment horizontal="center" vertical="top"/>
    </xf>
    <xf numFmtId="0" fontId="3" fillId="2" borderId="6" xfId="0" applyFont="1" applyFill="1" applyBorder="1" applyAlignment="1">
      <alignment horizontal="center" vertical="top" wrapText="1"/>
    </xf>
    <xf numFmtId="0" fontId="3" fillId="2" borderId="8" xfId="0" applyFont="1" applyFill="1" applyBorder="1" applyAlignment="1">
      <alignment horizontal="center" vertical="top" wrapText="1"/>
    </xf>
    <xf numFmtId="0" fontId="3" fillId="2" borderId="7" xfId="0" applyFont="1" applyFill="1" applyBorder="1" applyAlignment="1">
      <alignment horizontal="center" vertical="top" wrapText="1"/>
    </xf>
    <xf numFmtId="14" fontId="3" fillId="2" borderId="6" xfId="0" applyNumberFormat="1" applyFont="1" applyFill="1" applyBorder="1" applyAlignment="1">
      <alignment horizontal="center" vertical="top"/>
    </xf>
    <xf numFmtId="14" fontId="3" fillId="2" borderId="8" xfId="0" applyNumberFormat="1" applyFont="1" applyFill="1" applyBorder="1" applyAlignment="1">
      <alignment horizontal="center" vertical="top"/>
    </xf>
    <xf numFmtId="14" fontId="3" fillId="2" borderId="7" xfId="0" applyNumberFormat="1" applyFont="1" applyFill="1" applyBorder="1" applyAlignment="1">
      <alignment horizontal="center"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5" xfId="0" applyFont="1" applyFill="1" applyBorder="1" applyAlignment="1">
      <alignment horizontal="center" vertical="top"/>
    </xf>
    <xf numFmtId="0" fontId="3" fillId="0" borderId="1" xfId="0" applyFont="1" applyBorder="1" applyAlignment="1">
      <alignment horizontal="center" vertical="top" wrapText="1"/>
    </xf>
    <xf numFmtId="0" fontId="4" fillId="0" borderId="0" xfId="0" applyFont="1" applyAlignment="1">
      <alignment horizontal="center" vertical="center" wrapText="1"/>
    </xf>
    <xf numFmtId="0" fontId="4" fillId="0" borderId="0" xfId="0" applyFont="1" applyAlignment="1">
      <alignment horizontal="center" vertical="center"/>
    </xf>
    <xf numFmtId="0" fontId="3" fillId="0" borderId="6" xfId="0" applyFont="1" applyBorder="1" applyAlignment="1">
      <alignment horizontal="center" vertical="top"/>
    </xf>
    <xf numFmtId="0" fontId="3" fillId="0" borderId="8" xfId="0" applyFont="1" applyBorder="1" applyAlignment="1">
      <alignment horizontal="center" vertical="top"/>
    </xf>
    <xf numFmtId="0" fontId="3" fillId="0" borderId="7" xfId="0" applyFont="1" applyBorder="1" applyAlignment="1">
      <alignment horizontal="center" vertical="top"/>
    </xf>
    <xf numFmtId="0" fontId="3" fillId="4" borderId="6" xfId="0" applyFont="1" applyFill="1" applyBorder="1" applyAlignment="1">
      <alignment horizontal="center" vertical="top" wrapText="1"/>
    </xf>
    <xf numFmtId="0" fontId="3" fillId="4" borderId="8" xfId="0" applyFont="1" applyFill="1" applyBorder="1" applyAlignment="1">
      <alignment horizontal="center" vertical="top" wrapText="1"/>
    </xf>
    <xf numFmtId="0" fontId="3" fillId="4" borderId="7" xfId="0" applyFont="1" applyFill="1" applyBorder="1" applyAlignment="1">
      <alignment horizontal="center"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4" fillId="3" borderId="11" xfId="0" applyFont="1" applyFill="1" applyBorder="1" applyAlignment="1">
      <alignment horizontal="center" vertical="top"/>
    </xf>
    <xf numFmtId="0" fontId="3" fillId="0" borderId="0" xfId="0" applyFont="1" applyAlignment="1">
      <alignment horizontal="lef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I191"/>
  <sheetViews>
    <sheetView tabSelected="1" view="pageBreakPreview" topLeftCell="A196" zoomScale="55" zoomScaleNormal="60" zoomScaleSheetLayoutView="55" workbookViewId="0">
      <selection activeCell="H5" sqref="H5:I5"/>
    </sheetView>
  </sheetViews>
  <sheetFormatPr defaultColWidth="9.140625" defaultRowHeight="27.75"/>
  <cols>
    <col min="1" max="1" width="4" style="1" customWidth="1"/>
    <col min="2" max="2" width="9.140625" style="12"/>
    <col min="3" max="3" width="54.140625" style="12" customWidth="1"/>
    <col min="4" max="4" width="34.28515625" style="12" customWidth="1"/>
    <col min="5" max="5" width="15.7109375" style="12" customWidth="1"/>
    <col min="6" max="6" width="26.85546875" style="12" customWidth="1"/>
    <col min="7" max="7" width="30.28515625" style="12" customWidth="1"/>
    <col min="8" max="8" width="28.140625" style="12" customWidth="1"/>
    <col min="9" max="9" width="87.7109375" style="12" customWidth="1"/>
    <col min="10" max="16384" width="9.140625" style="1"/>
  </cols>
  <sheetData>
    <row r="1" spans="2:9">
      <c r="H1" s="121" t="s">
        <v>8</v>
      </c>
      <c r="I1" s="121"/>
    </row>
    <row r="2" spans="2:9">
      <c r="H2" s="121" t="s">
        <v>9</v>
      </c>
      <c r="I2" s="121"/>
    </row>
    <row r="3" spans="2:9">
      <c r="H3" s="121" t="s">
        <v>10</v>
      </c>
      <c r="I3" s="121"/>
    </row>
    <row r="4" spans="2:9">
      <c r="H4" s="121" t="s">
        <v>11</v>
      </c>
      <c r="I4" s="121"/>
    </row>
    <row r="5" spans="2:9">
      <c r="B5" s="13"/>
      <c r="C5" s="13"/>
      <c r="D5" s="13"/>
      <c r="E5" s="13"/>
      <c r="G5" s="13"/>
      <c r="H5" s="121" t="s">
        <v>130</v>
      </c>
      <c r="I5" s="121"/>
    </row>
    <row r="6" spans="2:9">
      <c r="B6" s="13"/>
      <c r="C6" s="13"/>
      <c r="D6" s="13"/>
      <c r="E6" s="13"/>
      <c r="F6" s="13"/>
      <c r="G6" s="13"/>
      <c r="H6" s="13"/>
      <c r="I6" s="13"/>
    </row>
    <row r="7" spans="2:9" ht="27">
      <c r="B7" s="110" t="s">
        <v>90</v>
      </c>
      <c r="C7" s="111"/>
      <c r="D7" s="111"/>
      <c r="E7" s="111"/>
      <c r="F7" s="111"/>
      <c r="G7" s="111"/>
      <c r="H7" s="111"/>
      <c r="I7" s="111"/>
    </row>
    <row r="8" spans="2:9" ht="28.5" thickBot="1"/>
    <row r="9" spans="2:9">
      <c r="B9" s="109" t="s">
        <v>2</v>
      </c>
      <c r="C9" s="118" t="s">
        <v>22</v>
      </c>
      <c r="D9" s="109" t="s">
        <v>3</v>
      </c>
      <c r="E9" s="109" t="s">
        <v>0</v>
      </c>
      <c r="F9" s="109"/>
      <c r="G9" s="109" t="s">
        <v>4</v>
      </c>
      <c r="H9" s="109" t="s">
        <v>5</v>
      </c>
      <c r="I9" s="109" t="s">
        <v>1</v>
      </c>
    </row>
    <row r="10" spans="2:9" s="3" customFormat="1" ht="83.25">
      <c r="B10" s="109"/>
      <c r="C10" s="119"/>
      <c r="D10" s="109"/>
      <c r="E10" s="14" t="s">
        <v>6</v>
      </c>
      <c r="F10" s="15" t="s">
        <v>7</v>
      </c>
      <c r="G10" s="50"/>
      <c r="H10" s="50"/>
      <c r="I10" s="50"/>
    </row>
    <row r="11" spans="2:9" s="3" customFormat="1" ht="55.5">
      <c r="B11" s="112"/>
      <c r="C11" s="50" t="s">
        <v>12</v>
      </c>
      <c r="D11" s="115" t="s">
        <v>118</v>
      </c>
      <c r="E11" s="50" t="s">
        <v>13</v>
      </c>
      <c r="F11" s="52">
        <v>44196</v>
      </c>
      <c r="G11" s="15" t="s">
        <v>14</v>
      </c>
      <c r="H11" s="16">
        <f>H12+H13+H14</f>
        <v>364453.69999999995</v>
      </c>
      <c r="I11" s="112"/>
    </row>
    <row r="12" spans="2:9" ht="55.5">
      <c r="B12" s="113"/>
      <c r="C12" s="51"/>
      <c r="D12" s="116"/>
      <c r="E12" s="51"/>
      <c r="F12" s="53"/>
      <c r="G12" s="17" t="s">
        <v>15</v>
      </c>
      <c r="H12" s="18">
        <f>H17+H114+H139</f>
        <v>7503.2999999999993</v>
      </c>
      <c r="I12" s="82"/>
    </row>
    <row r="13" spans="2:9" ht="55.5">
      <c r="B13" s="113"/>
      <c r="C13" s="51"/>
      <c r="D13" s="116"/>
      <c r="E13" s="51"/>
      <c r="F13" s="53"/>
      <c r="G13" s="17" t="s">
        <v>16</v>
      </c>
      <c r="H13" s="18">
        <f>H18+H115+H140</f>
        <v>211822.19999999995</v>
      </c>
      <c r="I13" s="82"/>
    </row>
    <row r="14" spans="2:9" ht="55.5">
      <c r="B14" s="113"/>
      <c r="C14" s="51"/>
      <c r="D14" s="116"/>
      <c r="E14" s="51"/>
      <c r="F14" s="53"/>
      <c r="G14" s="17" t="s">
        <v>17</v>
      </c>
      <c r="H14" s="18">
        <f>H19+H116+H141</f>
        <v>145128.20000000001</v>
      </c>
      <c r="I14" s="82"/>
    </row>
    <row r="15" spans="2:9" ht="83.25">
      <c r="B15" s="114"/>
      <c r="C15" s="54"/>
      <c r="D15" s="117"/>
      <c r="E15" s="54"/>
      <c r="F15" s="80"/>
      <c r="G15" s="17" t="s">
        <v>18</v>
      </c>
      <c r="H15" s="18">
        <f>H20+H117+H142</f>
        <v>0</v>
      </c>
      <c r="I15" s="83"/>
    </row>
    <row r="16" spans="2:9" s="4" customFormat="1" ht="55.5">
      <c r="B16" s="97" t="s">
        <v>66</v>
      </c>
      <c r="C16" s="58" t="s">
        <v>20</v>
      </c>
      <c r="D16" s="100" t="s">
        <v>118</v>
      </c>
      <c r="E16" s="100" t="s">
        <v>13</v>
      </c>
      <c r="F16" s="103">
        <v>44196</v>
      </c>
      <c r="G16" s="19" t="s">
        <v>14</v>
      </c>
      <c r="H16" s="20">
        <f>H17+H18+H19</f>
        <v>325252.19999999995</v>
      </c>
      <c r="I16" s="106"/>
    </row>
    <row r="17" spans="2:9" s="5" customFormat="1" ht="55.5">
      <c r="B17" s="98"/>
      <c r="C17" s="59"/>
      <c r="D17" s="101"/>
      <c r="E17" s="101"/>
      <c r="F17" s="104"/>
      <c r="G17" s="21" t="s">
        <v>15</v>
      </c>
      <c r="H17" s="22">
        <f>H22+H45+H79+H99</f>
        <v>7503.2999999999993</v>
      </c>
      <c r="I17" s="107"/>
    </row>
    <row r="18" spans="2:9" s="5" customFormat="1" ht="55.5">
      <c r="B18" s="98"/>
      <c r="C18" s="59"/>
      <c r="D18" s="101"/>
      <c r="E18" s="101"/>
      <c r="F18" s="104"/>
      <c r="G18" s="21" t="s">
        <v>16</v>
      </c>
      <c r="H18" s="22">
        <f>H23+H46+H80+H100</f>
        <v>188204.89999999997</v>
      </c>
      <c r="I18" s="107"/>
    </row>
    <row r="19" spans="2:9" s="5" customFormat="1" ht="55.5">
      <c r="B19" s="98"/>
      <c r="C19" s="59"/>
      <c r="D19" s="101"/>
      <c r="E19" s="101"/>
      <c r="F19" s="104"/>
      <c r="G19" s="21" t="s">
        <v>17</v>
      </c>
      <c r="H19" s="22">
        <f>H24+H47+H81+H101</f>
        <v>129544.00000000001</v>
      </c>
      <c r="I19" s="107"/>
    </row>
    <row r="20" spans="2:9" s="5" customFormat="1" ht="83.25">
      <c r="B20" s="99"/>
      <c r="C20" s="60"/>
      <c r="D20" s="102"/>
      <c r="E20" s="102"/>
      <c r="F20" s="105"/>
      <c r="G20" s="21" t="s">
        <v>18</v>
      </c>
      <c r="H20" s="22">
        <f>H25+H48+H82+H102</f>
        <v>0</v>
      </c>
      <c r="I20" s="108"/>
    </row>
    <row r="21" spans="2:9" s="6" customFormat="1" ht="55.5">
      <c r="B21" s="67" t="s">
        <v>19</v>
      </c>
      <c r="C21" s="87" t="s">
        <v>21</v>
      </c>
      <c r="D21" s="70"/>
      <c r="E21" s="70" t="s">
        <v>13</v>
      </c>
      <c r="F21" s="73">
        <v>44196</v>
      </c>
      <c r="G21" s="23" t="s">
        <v>14</v>
      </c>
      <c r="H21" s="24">
        <f>H22+H23+H24+H25</f>
        <v>175043.6</v>
      </c>
      <c r="I21" s="96"/>
    </row>
    <row r="22" spans="2:9" s="7" customFormat="1" ht="55.5">
      <c r="B22" s="68"/>
      <c r="C22" s="88"/>
      <c r="D22" s="71"/>
      <c r="E22" s="71"/>
      <c r="F22" s="74"/>
      <c r="G22" s="25" t="s">
        <v>15</v>
      </c>
      <c r="H22" s="26">
        <v>0</v>
      </c>
      <c r="I22" s="77"/>
    </row>
    <row r="23" spans="2:9" s="7" customFormat="1" ht="55.5">
      <c r="B23" s="68"/>
      <c r="C23" s="88"/>
      <c r="D23" s="71"/>
      <c r="E23" s="71"/>
      <c r="F23" s="74"/>
      <c r="G23" s="25" t="s">
        <v>16</v>
      </c>
      <c r="H23" s="24">
        <f>H27+H30+H33+H36+H39+H42</f>
        <v>87135.3</v>
      </c>
      <c r="I23" s="77"/>
    </row>
    <row r="24" spans="2:9" s="7" customFormat="1" ht="55.5">
      <c r="B24" s="68"/>
      <c r="C24" s="88"/>
      <c r="D24" s="71"/>
      <c r="E24" s="71"/>
      <c r="F24" s="74"/>
      <c r="G24" s="25" t="s">
        <v>17</v>
      </c>
      <c r="H24" s="24">
        <f>H28+H31+H34+H37+H40+H43</f>
        <v>87908.3</v>
      </c>
      <c r="I24" s="77"/>
    </row>
    <row r="25" spans="2:9" s="7" customFormat="1" ht="83.25">
      <c r="B25" s="69"/>
      <c r="C25" s="89"/>
      <c r="D25" s="72"/>
      <c r="E25" s="72"/>
      <c r="F25" s="75"/>
      <c r="G25" s="25" t="s">
        <v>18</v>
      </c>
      <c r="H25" s="27">
        <v>0</v>
      </c>
      <c r="I25" s="78"/>
    </row>
    <row r="26" spans="2:9" s="3" customFormat="1" ht="55.5">
      <c r="B26" s="48" t="s">
        <v>24</v>
      </c>
      <c r="C26" s="50" t="s">
        <v>23</v>
      </c>
      <c r="D26" s="50"/>
      <c r="E26" s="50"/>
      <c r="F26" s="52"/>
      <c r="G26" s="28" t="s">
        <v>14</v>
      </c>
      <c r="H26" s="29">
        <f>H27+H28</f>
        <v>143862.9</v>
      </c>
      <c r="I26" s="50" t="s">
        <v>91</v>
      </c>
    </row>
    <row r="27" spans="2:9" ht="55.5">
      <c r="B27" s="49"/>
      <c r="C27" s="51"/>
      <c r="D27" s="51"/>
      <c r="E27" s="51"/>
      <c r="F27" s="53"/>
      <c r="G27" s="17" t="s">
        <v>16</v>
      </c>
      <c r="H27" s="30">
        <f>87410.9-2882</f>
        <v>84528.9</v>
      </c>
      <c r="I27" s="51"/>
    </row>
    <row r="28" spans="2:9" ht="55.5">
      <c r="B28" s="49"/>
      <c r="C28" s="51"/>
      <c r="D28" s="51"/>
      <c r="E28" s="51"/>
      <c r="F28" s="53"/>
      <c r="G28" s="17" t="s">
        <v>17</v>
      </c>
      <c r="H28" s="30">
        <v>59334</v>
      </c>
      <c r="I28" s="54"/>
    </row>
    <row r="29" spans="2:9" s="3" customFormat="1" ht="55.5">
      <c r="B29" s="48" t="s">
        <v>25</v>
      </c>
      <c r="C29" s="50" t="s">
        <v>27</v>
      </c>
      <c r="D29" s="50"/>
      <c r="E29" s="50"/>
      <c r="F29" s="52"/>
      <c r="G29" s="28" t="s">
        <v>14</v>
      </c>
      <c r="H29" s="29">
        <f>H30+H31</f>
        <v>1236.5999999999999</v>
      </c>
      <c r="I29" s="50" t="s">
        <v>26</v>
      </c>
    </row>
    <row r="30" spans="2:9" ht="55.5">
      <c r="B30" s="49"/>
      <c r="C30" s="51"/>
      <c r="D30" s="51"/>
      <c r="E30" s="51"/>
      <c r="F30" s="53"/>
      <c r="G30" s="17" t="s">
        <v>16</v>
      </c>
      <c r="H30" s="30">
        <v>1211.5999999999999</v>
      </c>
      <c r="I30" s="51"/>
    </row>
    <row r="31" spans="2:9" ht="258.75" customHeight="1">
      <c r="B31" s="49"/>
      <c r="C31" s="51"/>
      <c r="D31" s="51"/>
      <c r="E31" s="51"/>
      <c r="F31" s="53"/>
      <c r="G31" s="17" t="s">
        <v>17</v>
      </c>
      <c r="H31" s="30">
        <f>25</f>
        <v>25</v>
      </c>
      <c r="I31" s="54"/>
    </row>
    <row r="32" spans="2:9" s="3" customFormat="1" ht="55.5">
      <c r="B32" s="48" t="s">
        <v>28</v>
      </c>
      <c r="C32" s="50" t="s">
        <v>29</v>
      </c>
      <c r="D32" s="50"/>
      <c r="E32" s="50"/>
      <c r="F32" s="52"/>
      <c r="G32" s="28" t="s">
        <v>14</v>
      </c>
      <c r="H32" s="29">
        <f>H33+H34</f>
        <v>2418.8200000000002</v>
      </c>
      <c r="I32" s="50" t="s">
        <v>125</v>
      </c>
    </row>
    <row r="33" spans="2:9" ht="55.5">
      <c r="B33" s="49"/>
      <c r="C33" s="51"/>
      <c r="D33" s="51"/>
      <c r="E33" s="51"/>
      <c r="F33" s="53"/>
      <c r="G33" s="17" t="s">
        <v>16</v>
      </c>
      <c r="H33" s="30">
        <v>0</v>
      </c>
      <c r="I33" s="51"/>
    </row>
    <row r="34" spans="2:9" ht="369" customHeight="1">
      <c r="B34" s="49"/>
      <c r="C34" s="51"/>
      <c r="D34" s="51"/>
      <c r="E34" s="51"/>
      <c r="F34" s="53"/>
      <c r="G34" s="17" t="s">
        <v>17</v>
      </c>
      <c r="H34" s="30">
        <f>1494.72+53.7+870.4</f>
        <v>2418.8200000000002</v>
      </c>
      <c r="I34" s="54"/>
    </row>
    <row r="35" spans="2:9" s="3" customFormat="1" ht="55.5">
      <c r="B35" s="48" t="s">
        <v>30</v>
      </c>
      <c r="C35" s="50" t="s">
        <v>31</v>
      </c>
      <c r="D35" s="50"/>
      <c r="E35" s="50"/>
      <c r="F35" s="52"/>
      <c r="G35" s="28" t="s">
        <v>14</v>
      </c>
      <c r="H35" s="29">
        <f>H36+H37</f>
        <v>70</v>
      </c>
      <c r="I35" s="50" t="s">
        <v>32</v>
      </c>
    </row>
    <row r="36" spans="2:9" ht="55.5">
      <c r="B36" s="49"/>
      <c r="C36" s="51"/>
      <c r="D36" s="51"/>
      <c r="E36" s="51"/>
      <c r="F36" s="53"/>
      <c r="G36" s="17" t="s">
        <v>16</v>
      </c>
      <c r="H36" s="30">
        <v>70</v>
      </c>
      <c r="I36" s="51"/>
    </row>
    <row r="37" spans="2:9" ht="55.5">
      <c r="B37" s="49"/>
      <c r="C37" s="51"/>
      <c r="D37" s="51"/>
      <c r="E37" s="51"/>
      <c r="F37" s="53"/>
      <c r="G37" s="17" t="s">
        <v>17</v>
      </c>
      <c r="H37" s="30">
        <v>0</v>
      </c>
      <c r="I37" s="54"/>
    </row>
    <row r="38" spans="2:9" s="3" customFormat="1" ht="55.5">
      <c r="B38" s="48" t="s">
        <v>33</v>
      </c>
      <c r="C38" s="50" t="s">
        <v>92</v>
      </c>
      <c r="D38" s="50"/>
      <c r="E38" s="50"/>
      <c r="F38" s="52"/>
      <c r="G38" s="28" t="s">
        <v>14</v>
      </c>
      <c r="H38" s="29">
        <f>H39+H40</f>
        <v>54.2</v>
      </c>
      <c r="I38" s="50" t="s">
        <v>34</v>
      </c>
    </row>
    <row r="39" spans="2:9" ht="55.5">
      <c r="B39" s="49"/>
      <c r="C39" s="51"/>
      <c r="D39" s="51"/>
      <c r="E39" s="51"/>
      <c r="F39" s="53"/>
      <c r="G39" s="17" t="s">
        <v>16</v>
      </c>
      <c r="H39" s="30">
        <v>0</v>
      </c>
      <c r="I39" s="51"/>
    </row>
    <row r="40" spans="2:9" ht="201" customHeight="1">
      <c r="B40" s="49"/>
      <c r="C40" s="51"/>
      <c r="D40" s="51"/>
      <c r="E40" s="51"/>
      <c r="F40" s="53"/>
      <c r="G40" s="17" t="s">
        <v>17</v>
      </c>
      <c r="H40" s="30">
        <v>54.2</v>
      </c>
      <c r="I40" s="54"/>
    </row>
    <row r="41" spans="2:9" s="3" customFormat="1" ht="55.5">
      <c r="B41" s="48" t="s">
        <v>35</v>
      </c>
      <c r="C41" s="50" t="s">
        <v>36</v>
      </c>
      <c r="D41" s="50"/>
      <c r="E41" s="50"/>
      <c r="F41" s="52"/>
      <c r="G41" s="28" t="s">
        <v>14</v>
      </c>
      <c r="H41" s="29">
        <f>H42+H43</f>
        <v>27401.08</v>
      </c>
      <c r="I41" s="50" t="s">
        <v>37</v>
      </c>
    </row>
    <row r="42" spans="2:9" ht="55.5">
      <c r="B42" s="49"/>
      <c r="C42" s="51"/>
      <c r="D42" s="51"/>
      <c r="E42" s="51"/>
      <c r="F42" s="53"/>
      <c r="G42" s="17" t="s">
        <v>16</v>
      </c>
      <c r="H42" s="30">
        <v>1324.8</v>
      </c>
      <c r="I42" s="51"/>
    </row>
    <row r="43" spans="2:9" ht="55.5">
      <c r="B43" s="49"/>
      <c r="C43" s="51"/>
      <c r="D43" s="51"/>
      <c r="E43" s="51"/>
      <c r="F43" s="53"/>
      <c r="G43" s="17" t="s">
        <v>17</v>
      </c>
      <c r="H43" s="30">
        <f>25921.88+154.4</f>
        <v>26076.280000000002</v>
      </c>
      <c r="I43" s="54"/>
    </row>
    <row r="44" spans="2:9" s="6" customFormat="1" ht="55.5">
      <c r="B44" s="67" t="s">
        <v>55</v>
      </c>
      <c r="C44" s="87" t="s">
        <v>93</v>
      </c>
      <c r="D44" s="70"/>
      <c r="E44" s="70" t="s">
        <v>13</v>
      </c>
      <c r="F44" s="73">
        <v>44196</v>
      </c>
      <c r="G44" s="23" t="s">
        <v>14</v>
      </c>
      <c r="H44" s="24">
        <f>H45+H46+H47+H48</f>
        <v>127739.9</v>
      </c>
      <c r="I44" s="96"/>
    </row>
    <row r="45" spans="2:9" s="7" customFormat="1" ht="55.5">
      <c r="B45" s="68"/>
      <c r="C45" s="88"/>
      <c r="D45" s="71"/>
      <c r="E45" s="71"/>
      <c r="F45" s="74"/>
      <c r="G45" s="25" t="s">
        <v>15</v>
      </c>
      <c r="H45" s="24">
        <f>H71+H75</f>
        <v>7503.2999999999993</v>
      </c>
      <c r="I45" s="77"/>
    </row>
    <row r="46" spans="2:9" s="7" customFormat="1" ht="55.5">
      <c r="B46" s="68"/>
      <c r="C46" s="88"/>
      <c r="D46" s="71"/>
      <c r="E46" s="71"/>
      <c r="F46" s="74"/>
      <c r="G46" s="25" t="s">
        <v>16</v>
      </c>
      <c r="H46" s="24">
        <f>H50+H53+H56+H59+H62+H65+H68+H72+H76</f>
        <v>97035.299999999988</v>
      </c>
      <c r="I46" s="77"/>
    </row>
    <row r="47" spans="2:9" s="7" customFormat="1" ht="55.5">
      <c r="B47" s="68"/>
      <c r="C47" s="88"/>
      <c r="D47" s="71"/>
      <c r="E47" s="71"/>
      <c r="F47" s="74"/>
      <c r="G47" s="25" t="s">
        <v>17</v>
      </c>
      <c r="H47" s="24">
        <f>H51+H54+H57+H60+H63+H66+H69+H77</f>
        <v>23201.3</v>
      </c>
      <c r="I47" s="77"/>
    </row>
    <row r="48" spans="2:9" s="7" customFormat="1" ht="113.25" customHeight="1">
      <c r="B48" s="69"/>
      <c r="C48" s="89"/>
      <c r="D48" s="72"/>
      <c r="E48" s="72"/>
      <c r="F48" s="75"/>
      <c r="G48" s="25" t="s">
        <v>18</v>
      </c>
      <c r="H48" s="27">
        <v>0</v>
      </c>
      <c r="I48" s="78"/>
    </row>
    <row r="49" spans="2:9" s="3" customFormat="1" ht="55.5">
      <c r="B49" s="48" t="s">
        <v>56</v>
      </c>
      <c r="C49" s="50" t="s">
        <v>23</v>
      </c>
      <c r="D49" s="50"/>
      <c r="E49" s="50"/>
      <c r="F49" s="52"/>
      <c r="G49" s="28" t="s">
        <v>14</v>
      </c>
      <c r="H49" s="29">
        <f>H50+H51</f>
        <v>93171.3</v>
      </c>
      <c r="I49" s="50" t="s">
        <v>89</v>
      </c>
    </row>
    <row r="50" spans="2:9" ht="55.5">
      <c r="B50" s="49"/>
      <c r="C50" s="51"/>
      <c r="D50" s="51"/>
      <c r="E50" s="51"/>
      <c r="F50" s="53"/>
      <c r="G50" s="17" t="s">
        <v>16</v>
      </c>
      <c r="H50" s="30">
        <f>51184+24146+4075+809.6+8461.2+1424</f>
        <v>90099.8</v>
      </c>
      <c r="I50" s="51"/>
    </row>
    <row r="51" spans="2:9" ht="55.5">
      <c r="B51" s="49"/>
      <c r="C51" s="51"/>
      <c r="D51" s="51"/>
      <c r="E51" s="51"/>
      <c r="F51" s="53"/>
      <c r="G51" s="17" t="s">
        <v>17</v>
      </c>
      <c r="H51" s="30">
        <v>3071.5</v>
      </c>
      <c r="I51" s="54"/>
    </row>
    <row r="52" spans="2:9" s="3" customFormat="1" ht="55.5">
      <c r="B52" s="48" t="s">
        <v>57</v>
      </c>
      <c r="C52" s="50" t="s">
        <v>94</v>
      </c>
      <c r="D52" s="50"/>
      <c r="E52" s="50"/>
      <c r="F52" s="52"/>
      <c r="G52" s="28" t="s">
        <v>14</v>
      </c>
      <c r="H52" s="29">
        <f>H53+H54</f>
        <v>1542.5</v>
      </c>
      <c r="I52" s="50" t="s">
        <v>123</v>
      </c>
    </row>
    <row r="53" spans="2:9" ht="55.5">
      <c r="B53" s="49"/>
      <c r="C53" s="51"/>
      <c r="D53" s="51"/>
      <c r="E53" s="51"/>
      <c r="F53" s="53"/>
      <c r="G53" s="17" t="s">
        <v>16</v>
      </c>
      <c r="H53" s="31">
        <v>1409.9</v>
      </c>
      <c r="I53" s="51"/>
    </row>
    <row r="54" spans="2:9" ht="125.25" customHeight="1">
      <c r="B54" s="49"/>
      <c r="C54" s="51"/>
      <c r="D54" s="51"/>
      <c r="E54" s="51"/>
      <c r="F54" s="53"/>
      <c r="G54" s="17" t="s">
        <v>17</v>
      </c>
      <c r="H54" s="30">
        <v>132.6</v>
      </c>
      <c r="I54" s="54"/>
    </row>
    <row r="55" spans="2:9" s="3" customFormat="1" ht="55.5">
      <c r="B55" s="48" t="s">
        <v>58</v>
      </c>
      <c r="C55" s="50" t="s">
        <v>29</v>
      </c>
      <c r="D55" s="50"/>
      <c r="E55" s="50"/>
      <c r="F55" s="52"/>
      <c r="G55" s="28" t="s">
        <v>14</v>
      </c>
      <c r="H55" s="29">
        <f>H56+H57</f>
        <v>567.70000000000005</v>
      </c>
      <c r="I55" s="50" t="s">
        <v>62</v>
      </c>
    </row>
    <row r="56" spans="2:9" ht="55.5">
      <c r="B56" s="49"/>
      <c r="C56" s="51"/>
      <c r="D56" s="51"/>
      <c r="E56" s="51"/>
      <c r="F56" s="53"/>
      <c r="G56" s="17" t="s">
        <v>16</v>
      </c>
      <c r="H56" s="30">
        <v>0</v>
      </c>
      <c r="I56" s="51"/>
    </row>
    <row r="57" spans="2:9" ht="229.5" customHeight="1">
      <c r="B57" s="49"/>
      <c r="C57" s="51"/>
      <c r="D57" s="51"/>
      <c r="E57" s="51"/>
      <c r="F57" s="53"/>
      <c r="G57" s="17" t="s">
        <v>17</v>
      </c>
      <c r="H57" s="30">
        <f>517.7+50</f>
        <v>567.70000000000005</v>
      </c>
      <c r="I57" s="54"/>
    </row>
    <row r="58" spans="2:9" s="3" customFormat="1" ht="55.5">
      <c r="B58" s="48" t="s">
        <v>59</v>
      </c>
      <c r="C58" s="50" t="s">
        <v>64</v>
      </c>
      <c r="D58" s="50"/>
      <c r="E58" s="50"/>
      <c r="F58" s="52"/>
      <c r="G58" s="28" t="s">
        <v>14</v>
      </c>
      <c r="H58" s="29">
        <f>H59+H60</f>
        <v>49.2</v>
      </c>
      <c r="I58" s="50" t="s">
        <v>122</v>
      </c>
    </row>
    <row r="59" spans="2:9" ht="55.5">
      <c r="B59" s="49"/>
      <c r="C59" s="51"/>
      <c r="D59" s="51"/>
      <c r="E59" s="51"/>
      <c r="F59" s="53"/>
      <c r="G59" s="17" t="s">
        <v>16</v>
      </c>
      <c r="H59" s="30">
        <v>49.2</v>
      </c>
      <c r="I59" s="51"/>
    </row>
    <row r="60" spans="2:9" ht="55.5">
      <c r="B60" s="49"/>
      <c r="C60" s="51"/>
      <c r="D60" s="51"/>
      <c r="E60" s="51"/>
      <c r="F60" s="53"/>
      <c r="G60" s="17" t="s">
        <v>17</v>
      </c>
      <c r="H60" s="30">
        <v>0</v>
      </c>
      <c r="I60" s="54"/>
    </row>
    <row r="61" spans="2:9" s="3" customFormat="1" ht="55.5">
      <c r="B61" s="48" t="s">
        <v>60</v>
      </c>
      <c r="C61" s="50" t="s">
        <v>63</v>
      </c>
      <c r="D61" s="50"/>
      <c r="E61" s="50"/>
      <c r="F61" s="52"/>
      <c r="G61" s="28" t="s">
        <v>14</v>
      </c>
      <c r="H61" s="29">
        <f>H62+H63</f>
        <v>841.7</v>
      </c>
      <c r="I61" s="50" t="s">
        <v>124</v>
      </c>
    </row>
    <row r="62" spans="2:9" ht="55.5">
      <c r="B62" s="49"/>
      <c r="C62" s="51"/>
      <c r="D62" s="51"/>
      <c r="E62" s="51"/>
      <c r="F62" s="53"/>
      <c r="G62" s="17" t="s">
        <v>16</v>
      </c>
      <c r="H62" s="30">
        <v>0</v>
      </c>
      <c r="I62" s="51"/>
    </row>
    <row r="63" spans="2:9" ht="186" customHeight="1">
      <c r="B63" s="49"/>
      <c r="C63" s="51"/>
      <c r="D63" s="51"/>
      <c r="E63" s="51"/>
      <c r="F63" s="53"/>
      <c r="G63" s="17" t="s">
        <v>17</v>
      </c>
      <c r="H63" s="30">
        <v>841.7</v>
      </c>
      <c r="I63" s="54"/>
    </row>
    <row r="64" spans="2:9" s="3" customFormat="1" ht="55.5">
      <c r="B64" s="48" t="s">
        <v>61</v>
      </c>
      <c r="C64" s="50" t="s">
        <v>36</v>
      </c>
      <c r="D64" s="50"/>
      <c r="E64" s="50"/>
      <c r="F64" s="52"/>
      <c r="G64" s="28" t="s">
        <v>14</v>
      </c>
      <c r="H64" s="29">
        <f>H65+H66</f>
        <v>19226.8</v>
      </c>
      <c r="I64" s="50" t="s">
        <v>65</v>
      </c>
    </row>
    <row r="65" spans="2:9" ht="55.5">
      <c r="B65" s="49"/>
      <c r="C65" s="51"/>
      <c r="D65" s="51"/>
      <c r="E65" s="51"/>
      <c r="F65" s="53"/>
      <c r="G65" s="17" t="s">
        <v>16</v>
      </c>
      <c r="H65" s="30">
        <f>97035.3-H50-H53-H56-H59-H62-H68-H72-H76</f>
        <v>1007.7000000000005</v>
      </c>
      <c r="I65" s="51"/>
    </row>
    <row r="66" spans="2:9" ht="55.5">
      <c r="B66" s="49"/>
      <c r="C66" s="51"/>
      <c r="D66" s="51"/>
      <c r="E66" s="51"/>
      <c r="F66" s="53"/>
      <c r="G66" s="17" t="s">
        <v>17</v>
      </c>
      <c r="H66" s="30">
        <f>23201.3-H51-H54-H57-H60-H63-H69-H73-H77</f>
        <v>18219.099999999999</v>
      </c>
      <c r="I66" s="54"/>
    </row>
    <row r="67" spans="2:9" s="3" customFormat="1" ht="55.5">
      <c r="B67" s="48" t="s">
        <v>87</v>
      </c>
      <c r="C67" s="50" t="s">
        <v>88</v>
      </c>
      <c r="D67" s="50"/>
      <c r="E67" s="50"/>
      <c r="F67" s="52"/>
      <c r="G67" s="28" t="s">
        <v>14</v>
      </c>
      <c r="H67" s="29">
        <f>H68+H69</f>
        <v>3731.4</v>
      </c>
      <c r="I67" s="50" t="s">
        <v>121</v>
      </c>
    </row>
    <row r="68" spans="2:9" ht="55.5">
      <c r="B68" s="49"/>
      <c r="C68" s="51"/>
      <c r="D68" s="51"/>
      <c r="E68" s="51"/>
      <c r="F68" s="53"/>
      <c r="G68" s="17" t="s">
        <v>16</v>
      </c>
      <c r="H68" s="30">
        <f>2200+1450</f>
        <v>3650</v>
      </c>
      <c r="I68" s="51"/>
    </row>
    <row r="69" spans="2:9" ht="331.5" customHeight="1">
      <c r="B69" s="49"/>
      <c r="C69" s="51"/>
      <c r="D69" s="51"/>
      <c r="E69" s="51"/>
      <c r="F69" s="53"/>
      <c r="G69" s="17" t="s">
        <v>17</v>
      </c>
      <c r="H69" s="30">
        <f>36.9+44.5</f>
        <v>81.400000000000006</v>
      </c>
      <c r="I69" s="54"/>
    </row>
    <row r="70" spans="2:9" s="3" customFormat="1" ht="55.5">
      <c r="B70" s="48" t="s">
        <v>113</v>
      </c>
      <c r="C70" s="50" t="s">
        <v>114</v>
      </c>
      <c r="D70" s="50"/>
      <c r="E70" s="50"/>
      <c r="F70" s="52"/>
      <c r="G70" s="28" t="s">
        <v>14</v>
      </c>
      <c r="H70" s="29">
        <f>H72+H73+H71</f>
        <v>2864.4</v>
      </c>
      <c r="I70" s="50" t="s">
        <v>116</v>
      </c>
    </row>
    <row r="71" spans="2:9" s="3" customFormat="1" ht="55.5">
      <c r="B71" s="49"/>
      <c r="C71" s="51"/>
      <c r="D71" s="51"/>
      <c r="E71" s="51"/>
      <c r="F71" s="53"/>
      <c r="G71" s="32" t="s">
        <v>15</v>
      </c>
      <c r="H71" s="29">
        <v>2864.4</v>
      </c>
      <c r="I71" s="51"/>
    </row>
    <row r="72" spans="2:9" ht="55.5">
      <c r="B72" s="49"/>
      <c r="C72" s="51"/>
      <c r="D72" s="51"/>
      <c r="E72" s="51"/>
      <c r="F72" s="53"/>
      <c r="G72" s="32" t="s">
        <v>16</v>
      </c>
      <c r="H72" s="30">
        <v>0</v>
      </c>
      <c r="I72" s="51"/>
    </row>
    <row r="73" spans="2:9" ht="55.5">
      <c r="B73" s="49"/>
      <c r="C73" s="51"/>
      <c r="D73" s="51"/>
      <c r="E73" s="51"/>
      <c r="F73" s="53"/>
      <c r="G73" s="32" t="s">
        <v>17</v>
      </c>
      <c r="H73" s="30">
        <v>0</v>
      </c>
      <c r="I73" s="54"/>
    </row>
    <row r="74" spans="2:9" s="3" customFormat="1" ht="55.5">
      <c r="B74" s="48" t="s">
        <v>113</v>
      </c>
      <c r="C74" s="50" t="s">
        <v>115</v>
      </c>
      <c r="D74" s="50"/>
      <c r="E74" s="50"/>
      <c r="F74" s="52"/>
      <c r="G74" s="33" t="s">
        <v>14</v>
      </c>
      <c r="H74" s="29">
        <f>H76+H77+H75</f>
        <v>5744.9</v>
      </c>
      <c r="I74" s="50" t="s">
        <v>117</v>
      </c>
    </row>
    <row r="75" spans="2:9" s="3" customFormat="1" ht="55.5">
      <c r="B75" s="49"/>
      <c r="C75" s="51"/>
      <c r="D75" s="51"/>
      <c r="E75" s="51"/>
      <c r="F75" s="53"/>
      <c r="G75" s="32" t="s">
        <v>15</v>
      </c>
      <c r="H75" s="29">
        <v>4638.8999999999996</v>
      </c>
      <c r="I75" s="51"/>
    </row>
    <row r="76" spans="2:9" ht="55.5">
      <c r="B76" s="49"/>
      <c r="C76" s="51"/>
      <c r="D76" s="51"/>
      <c r="E76" s="51"/>
      <c r="F76" s="53"/>
      <c r="G76" s="17" t="s">
        <v>16</v>
      </c>
      <c r="H76" s="30">
        <v>818.7</v>
      </c>
      <c r="I76" s="51"/>
    </row>
    <row r="77" spans="2:9" ht="137.25" customHeight="1">
      <c r="B77" s="49"/>
      <c r="C77" s="51"/>
      <c r="D77" s="51"/>
      <c r="E77" s="51"/>
      <c r="F77" s="53"/>
      <c r="G77" s="17" t="s">
        <v>17</v>
      </c>
      <c r="H77" s="30">
        <v>287.3</v>
      </c>
      <c r="I77" s="54"/>
    </row>
    <row r="78" spans="2:9" s="8" customFormat="1" ht="54">
      <c r="B78" s="84" t="s">
        <v>39</v>
      </c>
      <c r="C78" s="87" t="s">
        <v>38</v>
      </c>
      <c r="D78" s="87"/>
      <c r="E78" s="87" t="s">
        <v>13</v>
      </c>
      <c r="F78" s="90">
        <v>44196</v>
      </c>
      <c r="G78" s="34" t="s">
        <v>14</v>
      </c>
      <c r="H78" s="35">
        <f>H79+H80+H81+H82</f>
        <v>21169.1</v>
      </c>
      <c r="I78" s="120"/>
    </row>
    <row r="79" spans="2:9" s="9" customFormat="1" ht="54">
      <c r="B79" s="85"/>
      <c r="C79" s="88"/>
      <c r="D79" s="88"/>
      <c r="E79" s="88"/>
      <c r="F79" s="91"/>
      <c r="G79" s="36" t="s">
        <v>15</v>
      </c>
      <c r="H79" s="37">
        <v>0</v>
      </c>
      <c r="I79" s="94"/>
    </row>
    <row r="80" spans="2:9" s="9" customFormat="1" ht="54">
      <c r="B80" s="85"/>
      <c r="C80" s="88"/>
      <c r="D80" s="88"/>
      <c r="E80" s="88"/>
      <c r="F80" s="91"/>
      <c r="G80" s="36" t="s">
        <v>16</v>
      </c>
      <c r="H80" s="35">
        <f>H84+H87+H90+H93+H96</f>
        <v>3258.5</v>
      </c>
      <c r="I80" s="94"/>
    </row>
    <row r="81" spans="2:9" s="9" customFormat="1" ht="54">
      <c r="B81" s="85"/>
      <c r="C81" s="88"/>
      <c r="D81" s="88"/>
      <c r="E81" s="88"/>
      <c r="F81" s="91"/>
      <c r="G81" s="36" t="s">
        <v>17</v>
      </c>
      <c r="H81" s="35">
        <f>H85+H88+H91+H94+H97</f>
        <v>17910.599999999999</v>
      </c>
      <c r="I81" s="94"/>
    </row>
    <row r="82" spans="2:9" s="9" customFormat="1" ht="123" customHeight="1">
      <c r="B82" s="86"/>
      <c r="C82" s="89"/>
      <c r="D82" s="89"/>
      <c r="E82" s="89"/>
      <c r="F82" s="92"/>
      <c r="G82" s="36" t="s">
        <v>18</v>
      </c>
      <c r="H82" s="37">
        <v>0</v>
      </c>
      <c r="I82" s="95"/>
    </row>
    <row r="83" spans="2:9" s="3" customFormat="1" ht="55.5">
      <c r="B83" s="48" t="s">
        <v>40</v>
      </c>
      <c r="C83" s="50" t="s">
        <v>23</v>
      </c>
      <c r="D83" s="50"/>
      <c r="E83" s="50"/>
      <c r="F83" s="52"/>
      <c r="G83" s="28" t="s">
        <v>14</v>
      </c>
      <c r="H83" s="29">
        <f>H84+H85</f>
        <v>15522.4</v>
      </c>
      <c r="I83" s="50" t="s">
        <v>96</v>
      </c>
    </row>
    <row r="84" spans="2:9" ht="55.5">
      <c r="B84" s="49"/>
      <c r="C84" s="51"/>
      <c r="D84" s="51"/>
      <c r="E84" s="51"/>
      <c r="F84" s="53"/>
      <c r="G84" s="17" t="s">
        <v>16</v>
      </c>
      <c r="H84" s="30">
        <v>3238</v>
      </c>
      <c r="I84" s="51"/>
    </row>
    <row r="85" spans="2:9" ht="55.5">
      <c r="B85" s="49"/>
      <c r="C85" s="51"/>
      <c r="D85" s="51"/>
      <c r="E85" s="51"/>
      <c r="F85" s="53"/>
      <c r="G85" s="17" t="s">
        <v>17</v>
      </c>
      <c r="H85" s="30">
        <v>12284.4</v>
      </c>
      <c r="I85" s="54"/>
    </row>
    <row r="86" spans="2:9" s="3" customFormat="1" ht="55.5">
      <c r="B86" s="48" t="s">
        <v>41</v>
      </c>
      <c r="C86" s="50" t="s">
        <v>97</v>
      </c>
      <c r="D86" s="50"/>
      <c r="E86" s="50"/>
      <c r="F86" s="52"/>
      <c r="G86" s="28" t="s">
        <v>14</v>
      </c>
      <c r="H86" s="29">
        <f>H87+H88</f>
        <v>489.5</v>
      </c>
      <c r="I86" s="50" t="s">
        <v>42</v>
      </c>
    </row>
    <row r="87" spans="2:9" ht="55.5">
      <c r="B87" s="49"/>
      <c r="C87" s="51"/>
      <c r="D87" s="51"/>
      <c r="E87" s="51"/>
      <c r="F87" s="53"/>
      <c r="G87" s="17" t="s">
        <v>16</v>
      </c>
      <c r="H87" s="30">
        <v>0</v>
      </c>
      <c r="I87" s="51"/>
    </row>
    <row r="88" spans="2:9" ht="166.5" customHeight="1">
      <c r="B88" s="49"/>
      <c r="C88" s="51"/>
      <c r="D88" s="51"/>
      <c r="E88" s="51"/>
      <c r="F88" s="53"/>
      <c r="G88" s="17" t="s">
        <v>17</v>
      </c>
      <c r="H88" s="30">
        <f>373.7+88+27.8</f>
        <v>489.5</v>
      </c>
      <c r="I88" s="54"/>
    </row>
    <row r="89" spans="2:9" s="3" customFormat="1" ht="55.5">
      <c r="B89" s="48" t="s">
        <v>45</v>
      </c>
      <c r="C89" s="50" t="s">
        <v>43</v>
      </c>
      <c r="D89" s="50"/>
      <c r="E89" s="50"/>
      <c r="F89" s="52"/>
      <c r="G89" s="28" t="s">
        <v>14</v>
      </c>
      <c r="H89" s="29">
        <f>H90+H91</f>
        <v>95</v>
      </c>
      <c r="I89" s="50" t="s">
        <v>95</v>
      </c>
    </row>
    <row r="90" spans="2:9" ht="55.5">
      <c r="B90" s="49"/>
      <c r="C90" s="51"/>
      <c r="D90" s="51"/>
      <c r="E90" s="51"/>
      <c r="F90" s="53"/>
      <c r="G90" s="17" t="s">
        <v>16</v>
      </c>
      <c r="H90" s="30">
        <v>0</v>
      </c>
      <c r="I90" s="51"/>
    </row>
    <row r="91" spans="2:9" ht="210" customHeight="1">
      <c r="B91" s="49"/>
      <c r="C91" s="51"/>
      <c r="D91" s="51"/>
      <c r="E91" s="51"/>
      <c r="F91" s="53"/>
      <c r="G91" s="17" t="s">
        <v>17</v>
      </c>
      <c r="H91" s="30">
        <v>95</v>
      </c>
      <c r="I91" s="54"/>
    </row>
    <row r="92" spans="2:9" s="3" customFormat="1" ht="55.5">
      <c r="B92" s="48" t="s">
        <v>44</v>
      </c>
      <c r="C92" s="50" t="s">
        <v>92</v>
      </c>
      <c r="D92" s="50"/>
      <c r="E92" s="50"/>
      <c r="F92" s="52"/>
      <c r="G92" s="28" t="s">
        <v>14</v>
      </c>
      <c r="H92" s="29">
        <f>H93+H94</f>
        <v>54</v>
      </c>
      <c r="I92" s="50" t="s">
        <v>98</v>
      </c>
    </row>
    <row r="93" spans="2:9" ht="55.5">
      <c r="B93" s="49"/>
      <c r="C93" s="51"/>
      <c r="D93" s="51"/>
      <c r="E93" s="51"/>
      <c r="F93" s="53"/>
      <c r="G93" s="17" t="s">
        <v>16</v>
      </c>
      <c r="H93" s="30">
        <v>0</v>
      </c>
      <c r="I93" s="51"/>
    </row>
    <row r="94" spans="2:9" ht="224.25" customHeight="1">
      <c r="B94" s="49"/>
      <c r="C94" s="51"/>
      <c r="D94" s="51"/>
      <c r="E94" s="51"/>
      <c r="F94" s="53"/>
      <c r="G94" s="17" t="s">
        <v>17</v>
      </c>
      <c r="H94" s="30">
        <v>54</v>
      </c>
      <c r="I94" s="54"/>
    </row>
    <row r="95" spans="2:9" s="3" customFormat="1" ht="55.5">
      <c r="B95" s="48" t="s">
        <v>46</v>
      </c>
      <c r="C95" s="50" t="s">
        <v>36</v>
      </c>
      <c r="D95" s="50"/>
      <c r="E95" s="50"/>
      <c r="F95" s="52"/>
      <c r="G95" s="28" t="s">
        <v>14</v>
      </c>
      <c r="H95" s="29">
        <f>H96+H97</f>
        <v>5008.2</v>
      </c>
      <c r="I95" s="50" t="s">
        <v>47</v>
      </c>
    </row>
    <row r="96" spans="2:9" ht="55.5">
      <c r="B96" s="49"/>
      <c r="C96" s="51"/>
      <c r="D96" s="51"/>
      <c r="E96" s="51"/>
      <c r="F96" s="53"/>
      <c r="G96" s="17" t="s">
        <v>16</v>
      </c>
      <c r="H96" s="30">
        <v>20.5</v>
      </c>
      <c r="I96" s="51"/>
    </row>
    <row r="97" spans="2:9" ht="55.5">
      <c r="B97" s="49"/>
      <c r="C97" s="51"/>
      <c r="D97" s="51"/>
      <c r="E97" s="51"/>
      <c r="F97" s="53"/>
      <c r="G97" s="17" t="s">
        <v>17</v>
      </c>
      <c r="H97" s="30">
        <f>4979.7+8</f>
        <v>4987.7</v>
      </c>
      <c r="I97" s="54"/>
    </row>
    <row r="98" spans="2:9" s="8" customFormat="1" ht="54">
      <c r="B98" s="84" t="s">
        <v>48</v>
      </c>
      <c r="C98" s="87" t="s">
        <v>99</v>
      </c>
      <c r="D98" s="87"/>
      <c r="E98" s="87" t="s">
        <v>13</v>
      </c>
      <c r="F98" s="90">
        <v>44196</v>
      </c>
      <c r="G98" s="34" t="s">
        <v>14</v>
      </c>
      <c r="H98" s="35">
        <f>H99+H100+H101+H102</f>
        <v>1299.5999999999999</v>
      </c>
      <c r="I98" s="93" t="s">
        <v>49</v>
      </c>
    </row>
    <row r="99" spans="2:9" s="9" customFormat="1" ht="54">
      <c r="B99" s="85"/>
      <c r="C99" s="88"/>
      <c r="D99" s="88"/>
      <c r="E99" s="88"/>
      <c r="F99" s="91"/>
      <c r="G99" s="36" t="s">
        <v>15</v>
      </c>
      <c r="H99" s="37">
        <v>0</v>
      </c>
      <c r="I99" s="94"/>
    </row>
    <row r="100" spans="2:9" s="9" customFormat="1" ht="54">
      <c r="B100" s="85"/>
      <c r="C100" s="88"/>
      <c r="D100" s="88"/>
      <c r="E100" s="88"/>
      <c r="F100" s="91"/>
      <c r="G100" s="36" t="s">
        <v>16</v>
      </c>
      <c r="H100" s="35">
        <f>H105+H110</f>
        <v>775.80000000000007</v>
      </c>
      <c r="I100" s="94"/>
    </row>
    <row r="101" spans="2:9" s="9" customFormat="1" ht="54">
      <c r="B101" s="85"/>
      <c r="C101" s="88"/>
      <c r="D101" s="88"/>
      <c r="E101" s="88"/>
      <c r="F101" s="91"/>
      <c r="G101" s="36" t="s">
        <v>17</v>
      </c>
      <c r="H101" s="35">
        <f>H106+H111</f>
        <v>523.79999999999995</v>
      </c>
      <c r="I101" s="94"/>
    </row>
    <row r="102" spans="2:9" s="9" customFormat="1" ht="81">
      <c r="B102" s="86"/>
      <c r="C102" s="89"/>
      <c r="D102" s="89"/>
      <c r="E102" s="89"/>
      <c r="F102" s="92"/>
      <c r="G102" s="36" t="s">
        <v>18</v>
      </c>
      <c r="H102" s="37">
        <v>0</v>
      </c>
      <c r="I102" s="95"/>
    </row>
    <row r="103" spans="2:9" s="3" customFormat="1" ht="55.5">
      <c r="B103" s="48" t="s">
        <v>67</v>
      </c>
      <c r="C103" s="50" t="s">
        <v>68</v>
      </c>
      <c r="D103" s="50"/>
      <c r="E103" s="50" t="s">
        <v>13</v>
      </c>
      <c r="F103" s="52">
        <v>44196</v>
      </c>
      <c r="G103" s="28" t="s">
        <v>14</v>
      </c>
      <c r="H103" s="16">
        <f>H104+H105+H106+H107</f>
        <v>1199.6000000000001</v>
      </c>
      <c r="I103" s="81" t="s">
        <v>110</v>
      </c>
    </row>
    <row r="104" spans="2:9" ht="55.5">
      <c r="B104" s="49"/>
      <c r="C104" s="51"/>
      <c r="D104" s="51"/>
      <c r="E104" s="51"/>
      <c r="F104" s="53"/>
      <c r="G104" s="17" t="s">
        <v>15</v>
      </c>
      <c r="H104" s="38">
        <v>0</v>
      </c>
      <c r="I104" s="82"/>
    </row>
    <row r="105" spans="2:9" ht="55.5">
      <c r="B105" s="49"/>
      <c r="C105" s="51"/>
      <c r="D105" s="51"/>
      <c r="E105" s="51"/>
      <c r="F105" s="53"/>
      <c r="G105" s="17" t="s">
        <v>16</v>
      </c>
      <c r="H105" s="16">
        <f>669.6+106.2</f>
        <v>775.80000000000007</v>
      </c>
      <c r="I105" s="82"/>
    </row>
    <row r="106" spans="2:9" ht="55.5">
      <c r="B106" s="49"/>
      <c r="C106" s="51"/>
      <c r="D106" s="51"/>
      <c r="E106" s="51"/>
      <c r="F106" s="53"/>
      <c r="G106" s="17" t="s">
        <v>17</v>
      </c>
      <c r="H106" s="16">
        <f>418.3+8.1-2.6</f>
        <v>423.8</v>
      </c>
      <c r="I106" s="82"/>
    </row>
    <row r="107" spans="2:9" ht="83.25">
      <c r="B107" s="79"/>
      <c r="C107" s="54"/>
      <c r="D107" s="54"/>
      <c r="E107" s="54"/>
      <c r="F107" s="80"/>
      <c r="G107" s="17" t="s">
        <v>18</v>
      </c>
      <c r="H107" s="38">
        <v>0</v>
      </c>
      <c r="I107" s="83"/>
    </row>
    <row r="108" spans="2:9" s="3" customFormat="1" ht="55.5">
      <c r="B108" s="48" t="s">
        <v>69</v>
      </c>
      <c r="C108" s="50" t="s">
        <v>70</v>
      </c>
      <c r="D108" s="50"/>
      <c r="E108" s="50" t="s">
        <v>13</v>
      </c>
      <c r="F108" s="52">
        <v>44196</v>
      </c>
      <c r="G108" s="28" t="s">
        <v>14</v>
      </c>
      <c r="H108" s="16">
        <f>H109+H110+H111+H112</f>
        <v>100</v>
      </c>
      <c r="I108" s="81" t="s">
        <v>71</v>
      </c>
    </row>
    <row r="109" spans="2:9" ht="55.5">
      <c r="B109" s="49"/>
      <c r="C109" s="51"/>
      <c r="D109" s="51"/>
      <c r="E109" s="51"/>
      <c r="F109" s="53"/>
      <c r="G109" s="17" t="s">
        <v>15</v>
      </c>
      <c r="H109" s="38">
        <v>0</v>
      </c>
      <c r="I109" s="82"/>
    </row>
    <row r="110" spans="2:9" ht="55.5">
      <c r="B110" s="49"/>
      <c r="C110" s="51"/>
      <c r="D110" s="51"/>
      <c r="E110" s="51"/>
      <c r="F110" s="53"/>
      <c r="G110" s="17" t="s">
        <v>16</v>
      </c>
      <c r="H110" s="16">
        <v>0</v>
      </c>
      <c r="I110" s="82"/>
    </row>
    <row r="111" spans="2:9" ht="55.5">
      <c r="B111" s="49"/>
      <c r="C111" s="51"/>
      <c r="D111" s="51"/>
      <c r="E111" s="51"/>
      <c r="F111" s="53"/>
      <c r="G111" s="17" t="s">
        <v>17</v>
      </c>
      <c r="H111" s="16">
        <v>100</v>
      </c>
      <c r="I111" s="82"/>
    </row>
    <row r="112" spans="2:9" ht="83.25">
      <c r="B112" s="79"/>
      <c r="C112" s="54"/>
      <c r="D112" s="54"/>
      <c r="E112" s="54"/>
      <c r="F112" s="80"/>
      <c r="G112" s="17" t="s">
        <v>18</v>
      </c>
      <c r="H112" s="38">
        <v>0</v>
      </c>
      <c r="I112" s="83"/>
    </row>
    <row r="113" spans="2:9" s="10" customFormat="1" ht="54">
      <c r="B113" s="55" t="s">
        <v>50</v>
      </c>
      <c r="C113" s="58" t="s">
        <v>127</v>
      </c>
      <c r="D113" s="58" t="s">
        <v>120</v>
      </c>
      <c r="E113" s="58" t="s">
        <v>13</v>
      </c>
      <c r="F113" s="61">
        <v>44196</v>
      </c>
      <c r="G113" s="39" t="s">
        <v>14</v>
      </c>
      <c r="H113" s="40">
        <v>20351.8</v>
      </c>
      <c r="I113" s="64"/>
    </row>
    <row r="114" spans="2:9" s="11" customFormat="1" ht="54">
      <c r="B114" s="56"/>
      <c r="C114" s="59"/>
      <c r="D114" s="59"/>
      <c r="E114" s="59"/>
      <c r="F114" s="62"/>
      <c r="G114" s="41" t="s">
        <v>15</v>
      </c>
      <c r="H114" s="42">
        <v>0</v>
      </c>
      <c r="I114" s="65"/>
    </row>
    <row r="115" spans="2:9" s="11" customFormat="1" ht="54">
      <c r="B115" s="56"/>
      <c r="C115" s="59"/>
      <c r="D115" s="59"/>
      <c r="E115" s="59"/>
      <c r="F115" s="62"/>
      <c r="G115" s="41" t="s">
        <v>16</v>
      </c>
      <c r="H115" s="40">
        <v>20351.8</v>
      </c>
      <c r="I115" s="65"/>
    </row>
    <row r="116" spans="2:9" s="11" customFormat="1" ht="54">
      <c r="B116" s="56"/>
      <c r="C116" s="59"/>
      <c r="D116" s="59"/>
      <c r="E116" s="59"/>
      <c r="F116" s="62"/>
      <c r="G116" s="41" t="s">
        <v>17</v>
      </c>
      <c r="H116" s="40">
        <f>H121+H131</f>
        <v>0</v>
      </c>
      <c r="I116" s="65"/>
    </row>
    <row r="117" spans="2:9" s="11" customFormat="1" ht="81">
      <c r="B117" s="57"/>
      <c r="C117" s="60"/>
      <c r="D117" s="60"/>
      <c r="E117" s="60"/>
      <c r="F117" s="63"/>
      <c r="G117" s="41" t="s">
        <v>18</v>
      </c>
      <c r="H117" s="42">
        <v>0</v>
      </c>
      <c r="I117" s="66"/>
    </row>
    <row r="118" spans="2:9" s="6" customFormat="1" ht="55.5">
      <c r="B118" s="67" t="s">
        <v>51</v>
      </c>
      <c r="C118" s="70" t="s">
        <v>128</v>
      </c>
      <c r="D118" s="70" t="s">
        <v>120</v>
      </c>
      <c r="E118" s="70"/>
      <c r="F118" s="73"/>
      <c r="G118" s="23" t="s">
        <v>14</v>
      </c>
      <c r="H118" s="24">
        <v>14180.8</v>
      </c>
      <c r="I118" s="76" t="s">
        <v>76</v>
      </c>
    </row>
    <row r="119" spans="2:9" s="7" customFormat="1" ht="55.5">
      <c r="B119" s="68"/>
      <c r="C119" s="71"/>
      <c r="D119" s="71"/>
      <c r="E119" s="71"/>
      <c r="F119" s="74"/>
      <c r="G119" s="25" t="s">
        <v>15</v>
      </c>
      <c r="H119" s="27">
        <v>0</v>
      </c>
      <c r="I119" s="77"/>
    </row>
    <row r="120" spans="2:9" s="7" customFormat="1" ht="55.5">
      <c r="B120" s="68"/>
      <c r="C120" s="71"/>
      <c r="D120" s="71"/>
      <c r="E120" s="71"/>
      <c r="F120" s="74"/>
      <c r="G120" s="25" t="s">
        <v>16</v>
      </c>
      <c r="H120" s="24">
        <f>H125</f>
        <v>14180.8</v>
      </c>
      <c r="I120" s="77"/>
    </row>
    <row r="121" spans="2:9" s="7" customFormat="1" ht="55.5">
      <c r="B121" s="68"/>
      <c r="C121" s="71"/>
      <c r="D121" s="71"/>
      <c r="E121" s="71"/>
      <c r="F121" s="74"/>
      <c r="G121" s="25" t="s">
        <v>17</v>
      </c>
      <c r="H121" s="24">
        <v>0</v>
      </c>
      <c r="I121" s="77"/>
    </row>
    <row r="122" spans="2:9" s="7" customFormat="1" ht="83.25">
      <c r="B122" s="69"/>
      <c r="C122" s="72"/>
      <c r="D122" s="72"/>
      <c r="E122" s="72"/>
      <c r="F122" s="75"/>
      <c r="G122" s="25" t="s">
        <v>18</v>
      </c>
      <c r="H122" s="27">
        <v>0</v>
      </c>
      <c r="I122" s="78"/>
    </row>
    <row r="123" spans="2:9" ht="55.5">
      <c r="B123" s="48" t="s">
        <v>112</v>
      </c>
      <c r="C123" s="50" t="s">
        <v>109</v>
      </c>
      <c r="D123" s="50"/>
      <c r="E123" s="50"/>
      <c r="F123" s="52"/>
      <c r="G123" s="28" t="s">
        <v>14</v>
      </c>
      <c r="H123" s="38">
        <v>14180.8</v>
      </c>
      <c r="I123" s="50" t="s">
        <v>111</v>
      </c>
    </row>
    <row r="124" spans="2:9" ht="55.5">
      <c r="B124" s="49"/>
      <c r="C124" s="51"/>
      <c r="D124" s="51"/>
      <c r="E124" s="51"/>
      <c r="F124" s="53"/>
      <c r="G124" s="17" t="s">
        <v>15</v>
      </c>
      <c r="H124" s="38"/>
      <c r="I124" s="51"/>
    </row>
    <row r="125" spans="2:9" ht="55.5">
      <c r="B125" s="49"/>
      <c r="C125" s="51"/>
      <c r="D125" s="51"/>
      <c r="E125" s="51"/>
      <c r="F125" s="53"/>
      <c r="G125" s="17" t="s">
        <v>16</v>
      </c>
      <c r="H125" s="38">
        <v>14180.8</v>
      </c>
      <c r="I125" s="51"/>
    </row>
    <row r="126" spans="2:9" ht="55.5">
      <c r="B126" s="43"/>
      <c r="C126" s="51"/>
      <c r="D126" s="44"/>
      <c r="E126" s="44"/>
      <c r="F126" s="45"/>
      <c r="G126" s="17" t="s">
        <v>17</v>
      </c>
      <c r="H126" s="38">
        <v>0</v>
      </c>
      <c r="I126" s="51"/>
    </row>
    <row r="127" spans="2:9" ht="408.75" customHeight="1">
      <c r="B127" s="43"/>
      <c r="C127" s="54"/>
      <c r="D127" s="44"/>
      <c r="E127" s="44"/>
      <c r="F127" s="45"/>
      <c r="G127" s="17" t="s">
        <v>18</v>
      </c>
      <c r="H127" s="38">
        <v>0</v>
      </c>
      <c r="I127" s="54"/>
    </row>
    <row r="128" spans="2:9" s="6" customFormat="1" ht="55.5">
      <c r="B128" s="67" t="s">
        <v>100</v>
      </c>
      <c r="C128" s="70" t="s">
        <v>129</v>
      </c>
      <c r="D128" s="70" t="s">
        <v>120</v>
      </c>
      <c r="E128" s="70"/>
      <c r="F128" s="73"/>
      <c r="G128" s="23" t="s">
        <v>14</v>
      </c>
      <c r="H128" s="24">
        <v>6171</v>
      </c>
      <c r="I128" s="76" t="s">
        <v>101</v>
      </c>
    </row>
    <row r="129" spans="2:9" s="7" customFormat="1" ht="55.5">
      <c r="B129" s="68"/>
      <c r="C129" s="71"/>
      <c r="D129" s="71"/>
      <c r="E129" s="71"/>
      <c r="F129" s="74"/>
      <c r="G129" s="25" t="s">
        <v>15</v>
      </c>
      <c r="H129" s="27">
        <v>0</v>
      </c>
      <c r="I129" s="77"/>
    </row>
    <row r="130" spans="2:9" s="7" customFormat="1" ht="55.5">
      <c r="B130" s="68"/>
      <c r="C130" s="71"/>
      <c r="D130" s="71"/>
      <c r="E130" s="71"/>
      <c r="F130" s="74"/>
      <c r="G130" s="25" t="s">
        <v>16</v>
      </c>
      <c r="H130" s="46">
        <f>H135</f>
        <v>6171</v>
      </c>
      <c r="I130" s="77"/>
    </row>
    <row r="131" spans="2:9" s="7" customFormat="1" ht="55.5">
      <c r="B131" s="68"/>
      <c r="C131" s="71"/>
      <c r="D131" s="71"/>
      <c r="E131" s="71"/>
      <c r="F131" s="74"/>
      <c r="G131" s="25" t="s">
        <v>17</v>
      </c>
      <c r="H131" s="24">
        <v>0</v>
      </c>
      <c r="I131" s="77"/>
    </row>
    <row r="132" spans="2:9" s="7" customFormat="1" ht="83.25">
      <c r="B132" s="69"/>
      <c r="C132" s="72"/>
      <c r="D132" s="72"/>
      <c r="E132" s="72"/>
      <c r="F132" s="75"/>
      <c r="G132" s="25" t="s">
        <v>18</v>
      </c>
      <c r="H132" s="27">
        <v>0</v>
      </c>
      <c r="I132" s="78"/>
    </row>
    <row r="133" spans="2:9" s="3" customFormat="1" ht="55.5">
      <c r="B133" s="48" t="s">
        <v>77</v>
      </c>
      <c r="C133" s="50" t="s">
        <v>102</v>
      </c>
      <c r="D133" s="50" t="s">
        <v>120</v>
      </c>
      <c r="E133" s="50"/>
      <c r="F133" s="52"/>
      <c r="G133" s="28" t="s">
        <v>14</v>
      </c>
      <c r="H133" s="16">
        <v>6171</v>
      </c>
      <c r="I133" s="81" t="s">
        <v>103</v>
      </c>
    </row>
    <row r="134" spans="2:9" ht="55.5">
      <c r="B134" s="49"/>
      <c r="C134" s="51"/>
      <c r="D134" s="51"/>
      <c r="E134" s="51"/>
      <c r="F134" s="53"/>
      <c r="G134" s="17" t="s">
        <v>15</v>
      </c>
      <c r="H134" s="38">
        <v>0</v>
      </c>
      <c r="I134" s="82"/>
    </row>
    <row r="135" spans="2:9" ht="55.5">
      <c r="B135" s="49"/>
      <c r="C135" s="51"/>
      <c r="D135" s="51"/>
      <c r="E135" s="51"/>
      <c r="F135" s="53"/>
      <c r="G135" s="17" t="s">
        <v>16</v>
      </c>
      <c r="H135" s="16">
        <v>6171</v>
      </c>
      <c r="I135" s="82"/>
    </row>
    <row r="136" spans="2:9" ht="55.5">
      <c r="B136" s="49"/>
      <c r="C136" s="51"/>
      <c r="D136" s="51"/>
      <c r="E136" s="51"/>
      <c r="F136" s="53"/>
      <c r="G136" s="17" t="s">
        <v>17</v>
      </c>
      <c r="H136" s="16">
        <v>0</v>
      </c>
      <c r="I136" s="82"/>
    </row>
    <row r="137" spans="2:9" ht="194.25" customHeight="1">
      <c r="B137" s="79"/>
      <c r="C137" s="54"/>
      <c r="D137" s="54"/>
      <c r="E137" s="54"/>
      <c r="F137" s="80"/>
      <c r="G137" s="17" t="s">
        <v>18</v>
      </c>
      <c r="H137" s="38">
        <v>0</v>
      </c>
      <c r="I137" s="83"/>
    </row>
    <row r="138" spans="2:9" s="10" customFormat="1" ht="54">
      <c r="B138" s="55" t="s">
        <v>52</v>
      </c>
      <c r="C138" s="58" t="s">
        <v>104</v>
      </c>
      <c r="D138" s="58" t="s">
        <v>119</v>
      </c>
      <c r="E138" s="58" t="s">
        <v>54</v>
      </c>
      <c r="F138" s="61" t="s">
        <v>53</v>
      </c>
      <c r="G138" s="39" t="s">
        <v>14</v>
      </c>
      <c r="H138" s="40">
        <f>H139+H140+H141+H142</f>
        <v>18849.699999999997</v>
      </c>
      <c r="I138" s="64"/>
    </row>
    <row r="139" spans="2:9" s="5" customFormat="1" ht="54">
      <c r="B139" s="56"/>
      <c r="C139" s="59"/>
      <c r="D139" s="59"/>
      <c r="E139" s="59"/>
      <c r="F139" s="62"/>
      <c r="G139" s="41" t="s">
        <v>15</v>
      </c>
      <c r="H139" s="42">
        <v>0</v>
      </c>
      <c r="I139" s="65"/>
    </row>
    <row r="140" spans="2:9" s="5" customFormat="1" ht="54">
      <c r="B140" s="56"/>
      <c r="C140" s="59"/>
      <c r="D140" s="59"/>
      <c r="E140" s="59"/>
      <c r="F140" s="62"/>
      <c r="G140" s="41" t="s">
        <v>16</v>
      </c>
      <c r="H140" s="40">
        <f>H145+H150+H155+H160+H165+H170</f>
        <v>3265.5</v>
      </c>
      <c r="I140" s="65"/>
    </row>
    <row r="141" spans="2:9" s="5" customFormat="1" ht="54">
      <c r="B141" s="56"/>
      <c r="C141" s="59"/>
      <c r="D141" s="59"/>
      <c r="E141" s="59"/>
      <c r="F141" s="62"/>
      <c r="G141" s="41" t="s">
        <v>17</v>
      </c>
      <c r="H141" s="40">
        <f>H146+H151+H156+H161+H166+H171</f>
        <v>15584.199999999999</v>
      </c>
      <c r="I141" s="65"/>
    </row>
    <row r="142" spans="2:9" s="5" customFormat="1" ht="81">
      <c r="B142" s="57"/>
      <c r="C142" s="60"/>
      <c r="D142" s="60"/>
      <c r="E142" s="60"/>
      <c r="F142" s="63"/>
      <c r="G142" s="41" t="s">
        <v>18</v>
      </c>
      <c r="H142" s="42">
        <v>0</v>
      </c>
      <c r="I142" s="66"/>
    </row>
    <row r="143" spans="2:9" s="3" customFormat="1" ht="55.5">
      <c r="B143" s="48" t="s">
        <v>72</v>
      </c>
      <c r="C143" s="50" t="s">
        <v>126</v>
      </c>
      <c r="D143" s="50"/>
      <c r="E143" s="50" t="s">
        <v>54</v>
      </c>
      <c r="F143" s="52" t="s">
        <v>53</v>
      </c>
      <c r="G143" s="28" t="s">
        <v>14</v>
      </c>
      <c r="H143" s="16">
        <f>H144+H145+H146+H147</f>
        <v>1269.4000000000001</v>
      </c>
      <c r="I143" s="81" t="s">
        <v>81</v>
      </c>
    </row>
    <row r="144" spans="2:9" ht="55.5">
      <c r="B144" s="49"/>
      <c r="C144" s="51"/>
      <c r="D144" s="51"/>
      <c r="E144" s="51"/>
      <c r="F144" s="53"/>
      <c r="G144" s="17" t="s">
        <v>15</v>
      </c>
      <c r="H144" s="38">
        <v>0</v>
      </c>
      <c r="I144" s="82"/>
    </row>
    <row r="145" spans="2:9" ht="55.5">
      <c r="B145" s="49"/>
      <c r="C145" s="51"/>
      <c r="D145" s="51"/>
      <c r="E145" s="51"/>
      <c r="F145" s="53"/>
      <c r="G145" s="17" t="s">
        <v>16</v>
      </c>
      <c r="H145" s="16">
        <v>0</v>
      </c>
      <c r="I145" s="82"/>
    </row>
    <row r="146" spans="2:9" ht="55.5">
      <c r="B146" s="49"/>
      <c r="C146" s="51"/>
      <c r="D146" s="51"/>
      <c r="E146" s="51"/>
      <c r="F146" s="53"/>
      <c r="G146" s="17" t="s">
        <v>17</v>
      </c>
      <c r="H146" s="16">
        <v>1269.4000000000001</v>
      </c>
      <c r="I146" s="82"/>
    </row>
    <row r="147" spans="2:9" ht="83.25">
      <c r="B147" s="79"/>
      <c r="C147" s="54"/>
      <c r="D147" s="54"/>
      <c r="E147" s="54"/>
      <c r="F147" s="80"/>
      <c r="G147" s="17" t="s">
        <v>18</v>
      </c>
      <c r="H147" s="38">
        <v>0</v>
      </c>
      <c r="I147" s="83"/>
    </row>
    <row r="148" spans="2:9" s="3" customFormat="1" ht="55.5">
      <c r="B148" s="48" t="s">
        <v>73</v>
      </c>
      <c r="C148" s="50" t="s">
        <v>74</v>
      </c>
      <c r="D148" s="50"/>
      <c r="E148" s="50" t="s">
        <v>54</v>
      </c>
      <c r="F148" s="52" t="s">
        <v>53</v>
      </c>
      <c r="G148" s="28" t="s">
        <v>14</v>
      </c>
      <c r="H148" s="16">
        <f>H149+H150+H151+H152</f>
        <v>12373.97</v>
      </c>
      <c r="I148" s="81" t="s">
        <v>80</v>
      </c>
    </row>
    <row r="149" spans="2:9" ht="55.5">
      <c r="B149" s="49"/>
      <c r="C149" s="51"/>
      <c r="D149" s="51"/>
      <c r="E149" s="51"/>
      <c r="F149" s="53"/>
      <c r="G149" s="17" t="s">
        <v>15</v>
      </c>
      <c r="H149" s="38">
        <v>0</v>
      </c>
      <c r="I149" s="82"/>
    </row>
    <row r="150" spans="2:9" ht="55.5">
      <c r="B150" s="49"/>
      <c r="C150" s="51"/>
      <c r="D150" s="51"/>
      <c r="E150" s="51"/>
      <c r="F150" s="53"/>
      <c r="G150" s="17" t="s">
        <v>16</v>
      </c>
      <c r="H150" s="16">
        <v>57</v>
      </c>
      <c r="I150" s="82"/>
    </row>
    <row r="151" spans="2:9" ht="55.5">
      <c r="B151" s="49"/>
      <c r="C151" s="51"/>
      <c r="D151" s="51"/>
      <c r="E151" s="51"/>
      <c r="F151" s="53"/>
      <c r="G151" s="17" t="s">
        <v>17</v>
      </c>
      <c r="H151" s="16">
        <f>12314.57+2.4</f>
        <v>12316.97</v>
      </c>
      <c r="I151" s="82"/>
    </row>
    <row r="152" spans="2:9" ht="83.25">
      <c r="B152" s="79"/>
      <c r="C152" s="54"/>
      <c r="D152" s="54"/>
      <c r="E152" s="54"/>
      <c r="F152" s="80"/>
      <c r="G152" s="17" t="s">
        <v>18</v>
      </c>
      <c r="H152" s="38">
        <v>0</v>
      </c>
      <c r="I152" s="83"/>
    </row>
    <row r="153" spans="2:9" s="3" customFormat="1" ht="55.5">
      <c r="B153" s="48" t="s">
        <v>75</v>
      </c>
      <c r="C153" s="50" t="s">
        <v>105</v>
      </c>
      <c r="D153" s="50"/>
      <c r="E153" s="50" t="s">
        <v>54</v>
      </c>
      <c r="F153" s="52" t="s">
        <v>53</v>
      </c>
      <c r="G153" s="28" t="s">
        <v>14</v>
      </c>
      <c r="H153" s="16">
        <f>H154+H155+H156+H157</f>
        <v>1758.83</v>
      </c>
      <c r="I153" s="81" t="s">
        <v>79</v>
      </c>
    </row>
    <row r="154" spans="2:9" ht="55.5">
      <c r="B154" s="49"/>
      <c r="C154" s="51"/>
      <c r="D154" s="51"/>
      <c r="E154" s="51"/>
      <c r="F154" s="53"/>
      <c r="G154" s="17" t="s">
        <v>15</v>
      </c>
      <c r="H154" s="38">
        <v>0</v>
      </c>
      <c r="I154" s="82"/>
    </row>
    <row r="155" spans="2:9" ht="55.5">
      <c r="B155" s="49"/>
      <c r="C155" s="51"/>
      <c r="D155" s="51"/>
      <c r="E155" s="51"/>
      <c r="F155" s="53"/>
      <c r="G155" s="17" t="s">
        <v>16</v>
      </c>
      <c r="H155" s="16">
        <v>0</v>
      </c>
      <c r="I155" s="82"/>
    </row>
    <row r="156" spans="2:9" ht="55.5">
      <c r="B156" s="49"/>
      <c r="C156" s="51"/>
      <c r="D156" s="51"/>
      <c r="E156" s="51"/>
      <c r="F156" s="53"/>
      <c r="G156" s="17" t="s">
        <v>17</v>
      </c>
      <c r="H156" s="16">
        <f>1757.33+1.5</f>
        <v>1758.83</v>
      </c>
      <c r="I156" s="82"/>
    </row>
    <row r="157" spans="2:9" ht="83.25">
      <c r="B157" s="79"/>
      <c r="C157" s="54"/>
      <c r="D157" s="54"/>
      <c r="E157" s="54"/>
      <c r="F157" s="80"/>
      <c r="G157" s="17" t="s">
        <v>18</v>
      </c>
      <c r="H157" s="38">
        <v>0</v>
      </c>
      <c r="I157" s="83"/>
    </row>
    <row r="158" spans="2:9" s="3" customFormat="1" ht="55.5">
      <c r="B158" s="48" t="s">
        <v>83</v>
      </c>
      <c r="C158" s="50" t="s">
        <v>106</v>
      </c>
      <c r="D158" s="50"/>
      <c r="E158" s="50" t="s">
        <v>54</v>
      </c>
      <c r="F158" s="52" t="s">
        <v>53</v>
      </c>
      <c r="G158" s="28" t="s">
        <v>14</v>
      </c>
      <c r="H158" s="16">
        <f>H159+H160+H161+H162</f>
        <v>1371</v>
      </c>
      <c r="I158" s="81" t="s">
        <v>78</v>
      </c>
    </row>
    <row r="159" spans="2:9" ht="55.5">
      <c r="B159" s="49"/>
      <c r="C159" s="51"/>
      <c r="D159" s="51"/>
      <c r="E159" s="51"/>
      <c r="F159" s="53"/>
      <c r="G159" s="17" t="s">
        <v>15</v>
      </c>
      <c r="H159" s="38">
        <v>0</v>
      </c>
      <c r="I159" s="82"/>
    </row>
    <row r="160" spans="2:9" ht="55.5">
      <c r="B160" s="49"/>
      <c r="C160" s="51"/>
      <c r="D160" s="51"/>
      <c r="E160" s="51"/>
      <c r="F160" s="53"/>
      <c r="G160" s="17" t="s">
        <v>16</v>
      </c>
      <c r="H160" s="16">
        <v>1371</v>
      </c>
      <c r="I160" s="82"/>
    </row>
    <row r="161" spans="2:9" ht="55.5">
      <c r="B161" s="49"/>
      <c r="C161" s="51"/>
      <c r="D161" s="51"/>
      <c r="E161" s="51"/>
      <c r="F161" s="53"/>
      <c r="G161" s="17" t="s">
        <v>17</v>
      </c>
      <c r="H161" s="16">
        <v>0</v>
      </c>
      <c r="I161" s="82"/>
    </row>
    <row r="162" spans="2:9" ht="83.25">
      <c r="B162" s="79"/>
      <c r="C162" s="54"/>
      <c r="D162" s="54"/>
      <c r="E162" s="54"/>
      <c r="F162" s="80"/>
      <c r="G162" s="17" t="s">
        <v>18</v>
      </c>
      <c r="H162" s="38">
        <v>0</v>
      </c>
      <c r="I162" s="83"/>
    </row>
    <row r="163" spans="2:9" s="3" customFormat="1" ht="55.5">
      <c r="B163" s="48" t="s">
        <v>84</v>
      </c>
      <c r="C163" s="50" t="s">
        <v>107</v>
      </c>
      <c r="D163" s="50"/>
      <c r="E163" s="50" t="s">
        <v>54</v>
      </c>
      <c r="F163" s="52" t="s">
        <v>53</v>
      </c>
      <c r="G163" s="28" t="s">
        <v>14</v>
      </c>
      <c r="H163" s="16">
        <f>H164+H165+H166+H167</f>
        <v>1837.5</v>
      </c>
      <c r="I163" s="81" t="s">
        <v>82</v>
      </c>
    </row>
    <row r="164" spans="2:9" ht="55.5">
      <c r="B164" s="49"/>
      <c r="C164" s="51"/>
      <c r="D164" s="51"/>
      <c r="E164" s="51"/>
      <c r="F164" s="53"/>
      <c r="G164" s="17" t="s">
        <v>15</v>
      </c>
      <c r="H164" s="38">
        <v>0</v>
      </c>
      <c r="I164" s="82"/>
    </row>
    <row r="165" spans="2:9" ht="55.5">
      <c r="B165" s="49"/>
      <c r="C165" s="51"/>
      <c r="D165" s="51"/>
      <c r="E165" s="51"/>
      <c r="F165" s="53"/>
      <c r="G165" s="17" t="s">
        <v>16</v>
      </c>
      <c r="H165" s="16">
        <v>1837.5</v>
      </c>
      <c r="I165" s="82"/>
    </row>
    <row r="166" spans="2:9" ht="55.5">
      <c r="B166" s="49"/>
      <c r="C166" s="51"/>
      <c r="D166" s="51"/>
      <c r="E166" s="51"/>
      <c r="F166" s="53"/>
      <c r="G166" s="17" t="s">
        <v>17</v>
      </c>
      <c r="H166" s="16">
        <v>0</v>
      </c>
      <c r="I166" s="82"/>
    </row>
    <row r="167" spans="2:9" ht="207" customHeight="1">
      <c r="B167" s="79"/>
      <c r="C167" s="54"/>
      <c r="D167" s="54"/>
      <c r="E167" s="54"/>
      <c r="F167" s="80"/>
      <c r="G167" s="17" t="s">
        <v>18</v>
      </c>
      <c r="H167" s="38">
        <v>0</v>
      </c>
      <c r="I167" s="83"/>
    </row>
    <row r="168" spans="2:9" s="3" customFormat="1" ht="55.5">
      <c r="B168" s="48" t="s">
        <v>85</v>
      </c>
      <c r="C168" s="50" t="s">
        <v>108</v>
      </c>
      <c r="D168" s="50"/>
      <c r="E168" s="50" t="s">
        <v>54</v>
      </c>
      <c r="F168" s="52" t="s">
        <v>53</v>
      </c>
      <c r="G168" s="28" t="s">
        <v>14</v>
      </c>
      <c r="H168" s="16">
        <f>H169+H170+H171+H172</f>
        <v>239</v>
      </c>
      <c r="I168" s="81" t="s">
        <v>86</v>
      </c>
    </row>
    <row r="169" spans="2:9" ht="55.5">
      <c r="B169" s="49"/>
      <c r="C169" s="51"/>
      <c r="D169" s="51"/>
      <c r="E169" s="51"/>
      <c r="F169" s="53"/>
      <c r="G169" s="17" t="s">
        <v>15</v>
      </c>
      <c r="H169" s="38">
        <v>0</v>
      </c>
      <c r="I169" s="82"/>
    </row>
    <row r="170" spans="2:9" ht="55.5">
      <c r="B170" s="49"/>
      <c r="C170" s="51"/>
      <c r="D170" s="51"/>
      <c r="E170" s="51"/>
      <c r="F170" s="53"/>
      <c r="G170" s="17" t="s">
        <v>16</v>
      </c>
      <c r="H170" s="16">
        <v>0</v>
      </c>
      <c r="I170" s="82"/>
    </row>
    <row r="171" spans="2:9" ht="55.5">
      <c r="B171" s="49"/>
      <c r="C171" s="51"/>
      <c r="D171" s="51"/>
      <c r="E171" s="51"/>
      <c r="F171" s="53"/>
      <c r="G171" s="17" t="s">
        <v>17</v>
      </c>
      <c r="H171" s="16">
        <f>238+1</f>
        <v>239</v>
      </c>
      <c r="I171" s="82"/>
    </row>
    <row r="172" spans="2:9" ht="83.25">
      <c r="B172" s="79"/>
      <c r="C172" s="54"/>
      <c r="D172" s="54"/>
      <c r="E172" s="54"/>
      <c r="F172" s="80"/>
      <c r="G172" s="17" t="s">
        <v>18</v>
      </c>
      <c r="H172" s="38">
        <v>0</v>
      </c>
      <c r="I172" s="83"/>
    </row>
    <row r="173" spans="2:9" s="2" customFormat="1">
      <c r="B173" s="47"/>
      <c r="C173" s="47"/>
      <c r="D173" s="47"/>
      <c r="E173" s="47"/>
      <c r="F173" s="47"/>
      <c r="G173" s="47"/>
      <c r="H173" s="47"/>
      <c r="I173" s="47"/>
    </row>
    <row r="174" spans="2:9" s="2" customFormat="1">
      <c r="B174" s="47"/>
      <c r="C174" s="47"/>
      <c r="D174" s="47"/>
      <c r="E174" s="47"/>
      <c r="F174" s="47"/>
      <c r="G174" s="47"/>
      <c r="H174" s="47"/>
      <c r="I174" s="47"/>
    </row>
    <row r="175" spans="2:9" s="2" customFormat="1">
      <c r="B175" s="47"/>
      <c r="C175" s="47"/>
      <c r="D175" s="47"/>
      <c r="E175" s="47"/>
      <c r="F175" s="47"/>
      <c r="G175" s="47"/>
      <c r="H175" s="47"/>
      <c r="I175" s="47"/>
    </row>
    <row r="176" spans="2:9" s="2" customFormat="1">
      <c r="B176" s="47"/>
      <c r="C176" s="47"/>
      <c r="D176" s="47"/>
      <c r="E176" s="47"/>
      <c r="F176" s="47"/>
      <c r="G176" s="47"/>
      <c r="H176" s="47"/>
      <c r="I176" s="47"/>
    </row>
    <row r="177" spans="2:9" s="2" customFormat="1">
      <c r="B177" s="47"/>
      <c r="C177" s="47"/>
      <c r="D177" s="47"/>
      <c r="E177" s="47"/>
      <c r="F177" s="47"/>
      <c r="G177" s="47"/>
      <c r="H177" s="47"/>
      <c r="I177" s="47"/>
    </row>
    <row r="178" spans="2:9" s="2" customFormat="1">
      <c r="B178" s="47"/>
      <c r="C178" s="47"/>
      <c r="D178" s="47"/>
      <c r="E178" s="47"/>
      <c r="F178" s="47"/>
      <c r="G178" s="47"/>
      <c r="H178" s="47"/>
      <c r="I178" s="47"/>
    </row>
    <row r="179" spans="2:9" s="2" customFormat="1">
      <c r="B179" s="47"/>
      <c r="C179" s="47"/>
      <c r="D179" s="47"/>
      <c r="E179" s="47"/>
      <c r="F179" s="47"/>
      <c r="G179" s="47"/>
      <c r="H179" s="47"/>
      <c r="I179" s="47"/>
    </row>
    <row r="180" spans="2:9" s="2" customFormat="1">
      <c r="B180" s="47"/>
      <c r="C180" s="47"/>
      <c r="D180" s="47"/>
      <c r="E180" s="47"/>
      <c r="F180" s="47"/>
      <c r="G180" s="47"/>
      <c r="H180" s="47"/>
      <c r="I180" s="47"/>
    </row>
    <row r="181" spans="2:9" s="2" customFormat="1">
      <c r="B181" s="47"/>
      <c r="C181" s="47"/>
      <c r="D181" s="47"/>
      <c r="E181" s="47"/>
      <c r="F181" s="47"/>
      <c r="G181" s="47"/>
      <c r="H181" s="47"/>
      <c r="I181" s="47"/>
    </row>
    <row r="182" spans="2:9" s="2" customFormat="1">
      <c r="B182" s="47"/>
      <c r="C182" s="47"/>
      <c r="D182" s="47"/>
      <c r="E182" s="47"/>
      <c r="F182" s="47"/>
      <c r="G182" s="47"/>
      <c r="H182" s="47"/>
      <c r="I182" s="47"/>
    </row>
    <row r="183" spans="2:9" s="2" customFormat="1">
      <c r="B183" s="47"/>
      <c r="C183" s="47"/>
      <c r="D183" s="47"/>
      <c r="E183" s="47"/>
      <c r="F183" s="47"/>
      <c r="G183" s="47"/>
      <c r="H183" s="47"/>
      <c r="I183" s="47"/>
    </row>
    <row r="184" spans="2:9" s="2" customFormat="1">
      <c r="B184" s="47"/>
      <c r="C184" s="47"/>
      <c r="D184" s="47"/>
      <c r="E184" s="47"/>
      <c r="F184" s="47"/>
      <c r="G184" s="47"/>
      <c r="H184" s="47"/>
      <c r="I184" s="47"/>
    </row>
    <row r="185" spans="2:9" s="2" customFormat="1">
      <c r="B185" s="47"/>
      <c r="C185" s="47"/>
      <c r="D185" s="47"/>
      <c r="E185" s="47"/>
      <c r="F185" s="47"/>
      <c r="G185" s="47"/>
      <c r="H185" s="47"/>
      <c r="I185" s="47"/>
    </row>
    <row r="186" spans="2:9" s="2" customFormat="1">
      <c r="B186" s="47"/>
      <c r="C186" s="47"/>
      <c r="D186" s="47"/>
      <c r="E186" s="47"/>
      <c r="F186" s="47"/>
      <c r="G186" s="47"/>
      <c r="H186" s="47"/>
      <c r="I186" s="47"/>
    </row>
    <row r="187" spans="2:9" s="2" customFormat="1">
      <c r="B187" s="47"/>
      <c r="C187" s="47"/>
      <c r="D187" s="47"/>
      <c r="E187" s="47"/>
      <c r="F187" s="47"/>
      <c r="G187" s="47"/>
      <c r="H187" s="47"/>
      <c r="I187" s="47"/>
    </row>
    <row r="188" spans="2:9" s="2" customFormat="1">
      <c r="B188" s="47"/>
      <c r="C188" s="47"/>
      <c r="D188" s="47"/>
      <c r="E188" s="47"/>
      <c r="F188" s="47"/>
      <c r="G188" s="47"/>
      <c r="H188" s="47"/>
      <c r="I188" s="47"/>
    </row>
    <row r="189" spans="2:9" s="2" customFormat="1">
      <c r="B189" s="47"/>
      <c r="C189" s="47"/>
      <c r="D189" s="47"/>
      <c r="E189" s="47"/>
      <c r="F189" s="47"/>
      <c r="G189" s="47"/>
      <c r="H189" s="47"/>
      <c r="I189" s="47"/>
    </row>
    <row r="190" spans="2:9" s="2" customFormat="1">
      <c r="B190" s="47"/>
      <c r="C190" s="47"/>
      <c r="D190" s="47"/>
      <c r="E190" s="47"/>
      <c r="F190" s="47"/>
      <c r="G190" s="47"/>
      <c r="H190" s="47"/>
      <c r="I190" s="47"/>
    </row>
    <row r="191" spans="2:9" s="2" customFormat="1">
      <c r="B191" s="47"/>
      <c r="C191" s="47"/>
      <c r="D191" s="47"/>
      <c r="E191" s="47"/>
      <c r="F191" s="47"/>
      <c r="G191" s="47"/>
      <c r="H191" s="47"/>
      <c r="I191" s="47"/>
    </row>
  </sheetData>
  <mergeCells count="253">
    <mergeCell ref="B74:B77"/>
    <mergeCell ref="C74:C77"/>
    <mergeCell ref="D74:D77"/>
    <mergeCell ref="E74:E77"/>
    <mergeCell ref="F74:F77"/>
    <mergeCell ref="I74:I77"/>
    <mergeCell ref="H1:I1"/>
    <mergeCell ref="H2:I2"/>
    <mergeCell ref="H3:I3"/>
    <mergeCell ref="H4:I4"/>
    <mergeCell ref="H5:I5"/>
    <mergeCell ref="B58:B60"/>
    <mergeCell ref="C58:C60"/>
    <mergeCell ref="D58:D60"/>
    <mergeCell ref="E58:E60"/>
    <mergeCell ref="F58:F60"/>
    <mergeCell ref="I58:I60"/>
    <mergeCell ref="B61:B63"/>
    <mergeCell ref="C61:C63"/>
    <mergeCell ref="D61:D63"/>
    <mergeCell ref="E61:E63"/>
    <mergeCell ref="F61:F63"/>
    <mergeCell ref="I61:I63"/>
    <mergeCell ref="B52:B54"/>
    <mergeCell ref="B163:B167"/>
    <mergeCell ref="C163:C167"/>
    <mergeCell ref="D163:D167"/>
    <mergeCell ref="E163:E167"/>
    <mergeCell ref="F163:F167"/>
    <mergeCell ref="I163:I167"/>
    <mergeCell ref="B143:B147"/>
    <mergeCell ref="C143:C147"/>
    <mergeCell ref="D143:D147"/>
    <mergeCell ref="E143:E147"/>
    <mergeCell ref="F143:F147"/>
    <mergeCell ref="I143:I147"/>
    <mergeCell ref="B148:B152"/>
    <mergeCell ref="C148:C152"/>
    <mergeCell ref="D148:D152"/>
    <mergeCell ref="E148:E152"/>
    <mergeCell ref="F148:F152"/>
    <mergeCell ref="I148:I152"/>
    <mergeCell ref="B103:B107"/>
    <mergeCell ref="B168:B172"/>
    <mergeCell ref="C168:C172"/>
    <mergeCell ref="D168:D172"/>
    <mergeCell ref="E168:E172"/>
    <mergeCell ref="F168:F172"/>
    <mergeCell ref="I168:I172"/>
    <mergeCell ref="B153:B157"/>
    <mergeCell ref="C153:C157"/>
    <mergeCell ref="D153:D157"/>
    <mergeCell ref="E153:E157"/>
    <mergeCell ref="F153:F157"/>
    <mergeCell ref="I153:I157"/>
    <mergeCell ref="B158:B162"/>
    <mergeCell ref="C158:C162"/>
    <mergeCell ref="D158:D162"/>
    <mergeCell ref="E158:E162"/>
    <mergeCell ref="F158:F162"/>
    <mergeCell ref="I158:I162"/>
    <mergeCell ref="C103:C107"/>
    <mergeCell ref="D103:D107"/>
    <mergeCell ref="E103:E107"/>
    <mergeCell ref="F103:F107"/>
    <mergeCell ref="I103:I107"/>
    <mergeCell ref="B108:B112"/>
    <mergeCell ref="C108:C112"/>
    <mergeCell ref="D108:D112"/>
    <mergeCell ref="E108:E112"/>
    <mergeCell ref="F108:F112"/>
    <mergeCell ref="I108:I112"/>
    <mergeCell ref="B64:B66"/>
    <mergeCell ref="C64:C66"/>
    <mergeCell ref="D64:D66"/>
    <mergeCell ref="E64:E66"/>
    <mergeCell ref="F64:F66"/>
    <mergeCell ref="I64:I66"/>
    <mergeCell ref="B83:B85"/>
    <mergeCell ref="C83:C85"/>
    <mergeCell ref="D83:D85"/>
    <mergeCell ref="E83:E85"/>
    <mergeCell ref="F83:F85"/>
    <mergeCell ref="I83:I85"/>
    <mergeCell ref="B78:B82"/>
    <mergeCell ref="C78:C82"/>
    <mergeCell ref="D78:D82"/>
    <mergeCell ref="E78:E82"/>
    <mergeCell ref="F78:F82"/>
    <mergeCell ref="I78:I82"/>
    <mergeCell ref="C52:C54"/>
    <mergeCell ref="D52:D54"/>
    <mergeCell ref="E52:E54"/>
    <mergeCell ref="F52:F54"/>
    <mergeCell ref="I52:I54"/>
    <mergeCell ref="B55:B57"/>
    <mergeCell ref="C55:C57"/>
    <mergeCell ref="D55:D57"/>
    <mergeCell ref="E55:E57"/>
    <mergeCell ref="F55:F57"/>
    <mergeCell ref="I55:I57"/>
    <mergeCell ref="B16:B20"/>
    <mergeCell ref="C16:C20"/>
    <mergeCell ref="D16:D20"/>
    <mergeCell ref="E16:E20"/>
    <mergeCell ref="F16:F20"/>
    <mergeCell ref="I16:I20"/>
    <mergeCell ref="I9:I10"/>
    <mergeCell ref="B7:I7"/>
    <mergeCell ref="B11:B15"/>
    <mergeCell ref="C11:C15"/>
    <mergeCell ref="D11:D15"/>
    <mergeCell ref="E11:E15"/>
    <mergeCell ref="F11:F15"/>
    <mergeCell ref="I11:I15"/>
    <mergeCell ref="E9:F9"/>
    <mergeCell ref="C9:C10"/>
    <mergeCell ref="B9:B10"/>
    <mergeCell ref="D9:D10"/>
    <mergeCell ref="G9:G10"/>
    <mergeCell ref="H9:H10"/>
    <mergeCell ref="B26:B28"/>
    <mergeCell ref="C26:C28"/>
    <mergeCell ref="D26:D28"/>
    <mergeCell ref="E26:E28"/>
    <mergeCell ref="F26:F28"/>
    <mergeCell ref="I26:I28"/>
    <mergeCell ref="B21:B25"/>
    <mergeCell ref="C21:C25"/>
    <mergeCell ref="D21:D25"/>
    <mergeCell ref="E21:E25"/>
    <mergeCell ref="F21:F25"/>
    <mergeCell ref="I21:I25"/>
    <mergeCell ref="B32:B34"/>
    <mergeCell ref="C32:C34"/>
    <mergeCell ref="D32:D34"/>
    <mergeCell ref="E32:E34"/>
    <mergeCell ref="F32:F34"/>
    <mergeCell ref="I32:I34"/>
    <mergeCell ref="B29:B31"/>
    <mergeCell ref="C29:C31"/>
    <mergeCell ref="D29:D31"/>
    <mergeCell ref="E29:E31"/>
    <mergeCell ref="F29:F31"/>
    <mergeCell ref="I29:I31"/>
    <mergeCell ref="B38:B40"/>
    <mergeCell ref="C38:C40"/>
    <mergeCell ref="D38:D40"/>
    <mergeCell ref="E38:E40"/>
    <mergeCell ref="F38:F40"/>
    <mergeCell ref="I38:I40"/>
    <mergeCell ref="B35:B37"/>
    <mergeCell ref="C35:C37"/>
    <mergeCell ref="D35:D37"/>
    <mergeCell ref="E35:E37"/>
    <mergeCell ref="F35:F37"/>
    <mergeCell ref="I35:I37"/>
    <mergeCell ref="B86:B88"/>
    <mergeCell ref="C86:C88"/>
    <mergeCell ref="D86:D88"/>
    <mergeCell ref="E86:E88"/>
    <mergeCell ref="F86:F88"/>
    <mergeCell ref="I86:I88"/>
    <mergeCell ref="B41:B43"/>
    <mergeCell ref="C41:C43"/>
    <mergeCell ref="D41:D43"/>
    <mergeCell ref="E41:E43"/>
    <mergeCell ref="F41:F43"/>
    <mergeCell ref="I41:I43"/>
    <mergeCell ref="B44:B48"/>
    <mergeCell ref="C44:C48"/>
    <mergeCell ref="D44:D48"/>
    <mergeCell ref="E44:E48"/>
    <mergeCell ref="F44:F48"/>
    <mergeCell ref="I44:I48"/>
    <mergeCell ref="B49:B51"/>
    <mergeCell ref="C49:C51"/>
    <mergeCell ref="D49:D51"/>
    <mergeCell ref="E49:E51"/>
    <mergeCell ref="F49:F51"/>
    <mergeCell ref="I49:I51"/>
    <mergeCell ref="B92:B94"/>
    <mergeCell ref="C92:C94"/>
    <mergeCell ref="D92:D94"/>
    <mergeCell ref="E92:E94"/>
    <mergeCell ref="F92:F94"/>
    <mergeCell ref="I92:I94"/>
    <mergeCell ref="B89:B91"/>
    <mergeCell ref="C89:C91"/>
    <mergeCell ref="D89:D91"/>
    <mergeCell ref="E89:E91"/>
    <mergeCell ref="F89:F91"/>
    <mergeCell ref="I89:I91"/>
    <mergeCell ref="B98:B102"/>
    <mergeCell ref="C98:C102"/>
    <mergeCell ref="D98:D102"/>
    <mergeCell ref="E98:E102"/>
    <mergeCell ref="F98:F102"/>
    <mergeCell ref="I98:I102"/>
    <mergeCell ref="B95:B97"/>
    <mergeCell ref="C95:C97"/>
    <mergeCell ref="D95:D97"/>
    <mergeCell ref="E95:E97"/>
    <mergeCell ref="F95:F97"/>
    <mergeCell ref="I95:I97"/>
    <mergeCell ref="B118:B122"/>
    <mergeCell ref="C118:C122"/>
    <mergeCell ref="D118:D122"/>
    <mergeCell ref="E118:E122"/>
    <mergeCell ref="F118:F122"/>
    <mergeCell ref="I118:I122"/>
    <mergeCell ref="B113:B117"/>
    <mergeCell ref="C113:C117"/>
    <mergeCell ref="D113:D117"/>
    <mergeCell ref="E113:E117"/>
    <mergeCell ref="F113:F117"/>
    <mergeCell ref="I113:I117"/>
    <mergeCell ref="C123:C127"/>
    <mergeCell ref="B138:B142"/>
    <mergeCell ref="C138:C142"/>
    <mergeCell ref="D138:D142"/>
    <mergeCell ref="E138:E142"/>
    <mergeCell ref="F138:F142"/>
    <mergeCell ref="I138:I142"/>
    <mergeCell ref="B128:B132"/>
    <mergeCell ref="C128:C132"/>
    <mergeCell ref="D128:D132"/>
    <mergeCell ref="E128:E132"/>
    <mergeCell ref="F128:F132"/>
    <mergeCell ref="I128:I132"/>
    <mergeCell ref="B133:B137"/>
    <mergeCell ref="C133:C137"/>
    <mergeCell ref="D133:D137"/>
    <mergeCell ref="E133:E137"/>
    <mergeCell ref="F133:F137"/>
    <mergeCell ref="I133:I137"/>
    <mergeCell ref="I123:I127"/>
    <mergeCell ref="B123:B125"/>
    <mergeCell ref="D123:D125"/>
    <mergeCell ref="E123:E125"/>
    <mergeCell ref="F123:F125"/>
    <mergeCell ref="B70:B73"/>
    <mergeCell ref="C70:C73"/>
    <mergeCell ref="D70:D73"/>
    <mergeCell ref="E70:E73"/>
    <mergeCell ref="F70:F73"/>
    <mergeCell ref="I70:I73"/>
    <mergeCell ref="B67:B69"/>
    <mergeCell ref="C67:C69"/>
    <mergeCell ref="D67:D69"/>
    <mergeCell ref="E67:E69"/>
    <mergeCell ref="F67:F69"/>
    <mergeCell ref="I67:I69"/>
  </mergeCells>
  <pageMargins left="0.86614173228346458" right="0.31496062992125984" top="0.47244094488188981" bottom="0.55118110236220474" header="0.31496062992125984" footer="0.31496062992125984"/>
  <pageSetup paperSize="9" scale="28" fitToHeight="5" orientation="portrait" horizontalDpi="180" verticalDpi="180" r:id="rId1"/>
  <rowBreaks count="4" manualBreakCount="4">
    <brk id="37" min="1" max="8" man="1"/>
    <brk id="69" min="1" max="8" man="1"/>
    <brk id="107" min="1" max="8" man="1"/>
    <brk id="142" min="1"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Дума 27.05.2020</vt:lpstr>
      <vt:lpstr>'Дума 27.05.2020'!Область_печати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2020-06-04T04:35:11Z</dcterms:modified>
</cp:coreProperties>
</file>