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Дума 17.05.2022" sheetId="1" r:id="rId1"/>
  </sheets>
  <definedNames>
    <definedName name="_xlnm.Print_Area" localSheetId="0">'Дума 17.05.2022'!$A$1:$I$210</definedName>
  </definedNames>
  <calcPr calcId="125725"/>
</workbook>
</file>

<file path=xl/calcChain.xml><?xml version="1.0" encoding="utf-8"?>
<calcChain xmlns="http://schemas.openxmlformats.org/spreadsheetml/2006/main">
  <c r="H105" i="1"/>
  <c r="K88"/>
  <c r="H43"/>
  <c r="H57" l="1"/>
  <c r="H189" l="1"/>
  <c r="H184"/>
  <c r="H70" l="1"/>
  <c r="H96" l="1"/>
  <c r="H93"/>
  <c r="H28"/>
  <c r="H44"/>
  <c r="J86" l="1"/>
  <c r="H55" l="1"/>
  <c r="H34" l="1"/>
  <c r="H24" s="1"/>
  <c r="H27" l="1"/>
  <c r="H23" s="1"/>
  <c r="H126" l="1"/>
  <c r="H111"/>
  <c r="H50"/>
  <c r="H49"/>
  <c r="H17" s="1"/>
  <c r="H51"/>
  <c r="H82"/>
  <c r="J11" l="1"/>
  <c r="K124" l="1"/>
  <c r="K123" l="1"/>
  <c r="J121"/>
  <c r="H48" l="1"/>
  <c r="H121"/>
  <c r="K121" s="1"/>
  <c r="J48"/>
  <c r="J106" l="1"/>
  <c r="H173" l="1"/>
  <c r="H174"/>
  <c r="H206"/>
  <c r="J131"/>
  <c r="H176" l="1"/>
  <c r="H139"/>
  <c r="H134" s="1"/>
  <c r="H137"/>
  <c r="H132" s="1"/>
  <c r="H160"/>
  <c r="H158"/>
  <c r="H157"/>
  <c r="H166"/>
  <c r="H135"/>
  <c r="H151"/>
  <c r="H138"/>
  <c r="H141"/>
  <c r="H88"/>
  <c r="H89"/>
  <c r="K89" s="1"/>
  <c r="K132" l="1"/>
  <c r="H12"/>
  <c r="H159"/>
  <c r="H156" s="1"/>
  <c r="H136"/>
  <c r="H161"/>
  <c r="H86"/>
  <c r="K86" s="1"/>
  <c r="J171" l="1"/>
  <c r="J21" l="1"/>
  <c r="H148" l="1"/>
  <c r="K49"/>
  <c r="H78"/>
  <c r="H74"/>
  <c r="H71"/>
  <c r="H20"/>
  <c r="H15" s="1"/>
  <c r="H146" l="1"/>
  <c r="H133"/>
  <c r="H62"/>
  <c r="H131" l="1"/>
  <c r="K131" s="1"/>
  <c r="K133"/>
  <c r="K12"/>
  <c r="H109"/>
  <c r="H19" l="1"/>
  <c r="K51"/>
  <c r="H201"/>
  <c r="H196"/>
  <c r="H191"/>
  <c r="H186"/>
  <c r="K173"/>
  <c r="H181"/>
  <c r="H116"/>
  <c r="K109"/>
  <c r="H53"/>
  <c r="H65"/>
  <c r="H59"/>
  <c r="H56"/>
  <c r="H103"/>
  <c r="H100"/>
  <c r="H97"/>
  <c r="H94"/>
  <c r="H91"/>
  <c r="H41"/>
  <c r="H38"/>
  <c r="H35"/>
  <c r="H32"/>
  <c r="H29"/>
  <c r="H26"/>
  <c r="K24" l="1"/>
  <c r="H14"/>
  <c r="H171"/>
  <c r="K171" s="1"/>
  <c r="H68"/>
  <c r="H108"/>
  <c r="H18" s="1"/>
  <c r="K23"/>
  <c r="K174"/>
  <c r="K50"/>
  <c r="K48"/>
  <c r="H21"/>
  <c r="K21" s="1"/>
  <c r="H13" l="1"/>
  <c r="H11" s="1"/>
  <c r="H106"/>
  <c r="K106" s="1"/>
  <c r="K108"/>
  <c r="K11" l="1"/>
  <c r="K13"/>
  <c r="H16"/>
  <c r="K14"/>
</calcChain>
</file>

<file path=xl/comments1.xml><?xml version="1.0" encoding="utf-8"?>
<comments xmlns="http://schemas.openxmlformats.org/spreadsheetml/2006/main">
  <authors>
    <author>Автор</author>
  </authors>
  <commentList>
    <comment ref="I62" authorId="0">
      <text>
        <r>
          <rPr>
            <b/>
            <sz val="9"/>
            <color indexed="81"/>
            <rFont val="Tahoma"/>
            <charset val="1"/>
          </rPr>
          <t>Автор:</t>
        </r>
        <r>
          <rPr>
            <sz val="9"/>
            <color indexed="81"/>
            <rFont val="Tahoma"/>
            <charset val="1"/>
          </rPr>
          <t xml:space="preserve">
в отчете за 6 мес.расписать по каким предеметам ездили и куда (киров, Москва) и сколько человек</t>
        </r>
      </text>
    </comment>
    <comment ref="H69" authorId="0">
      <text>
        <r>
          <rPr>
            <b/>
            <sz val="9"/>
            <color indexed="81"/>
            <rFont val="Tahoma"/>
            <family val="2"/>
            <charset val="204"/>
          </rPr>
          <t>Автор:</t>
        </r>
        <r>
          <rPr>
            <sz val="9"/>
            <color indexed="81"/>
            <rFont val="Tahoma"/>
            <family val="2"/>
            <charset val="204"/>
          </rPr>
          <t xml:space="preserve">
налоги выравнивание</t>
        </r>
      </text>
    </comment>
    <comment ref="I201" authorId="0">
      <text>
        <r>
          <rPr>
            <b/>
            <sz val="9"/>
            <color indexed="81"/>
            <rFont val="Tahoma"/>
            <charset val="1"/>
          </rPr>
          <t>Автор:</t>
        </r>
        <r>
          <rPr>
            <sz val="9"/>
            <color indexed="81"/>
            <rFont val="Tahoma"/>
            <charset val="1"/>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<sst xmlns="http://schemas.openxmlformats.org/spreadsheetml/2006/main" count="381" uniqueCount="153">
  <si>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</si>
  <si>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</si>
  <si>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</si>
  <si>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</si>
  <si>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</si>
  <si>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</si>
  <si>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</si>
  <si>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</si>
  <si>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</si>
  <si>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</si>
  <si>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</si>
  <si>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</si>
  <si>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</si>
  <si>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</si>
  <si>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</si>
  <si>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</si>
  <si>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</si>
  <si>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</si>
  <si>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</si>
  <si>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</si>
  <si>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</si>
  <si>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</si>
  <si>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</si>
  <si>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</si>
  <si>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</si>
  <si>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</si>
  <si>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</si>
  <si>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</si>
  <si>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</si>
  <si>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</si>
  <si>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</si>
  <si>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</si>
  <si>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</si>
  <si>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</si>
  <si>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</si>
  <si>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</si>
  <si>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</si>
  <si>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</si>
  <si>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</si>
  <si>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</si>
  <si>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</si>
  <si>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</si>
  <si>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</si>
  <si>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</si>
  <si>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</si>
  <si>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</si>
  <si>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</si>
  <si>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</si>
  <si>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</si>
  <si>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</si>
  <si>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</si>
  <si>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</si>
  <si>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</si>
  <si>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</si>
  <si>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</si>
  <si>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</si>
  <si>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</si>
  <si>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</si>
  <si>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</si>
  <si>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</si>
  <si>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</si>
  <si>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</si>
  <si>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</si>
  <si>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</si>
  <si>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</si>
  <si>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</si>
  <si>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</si>
  <si>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</si>
  <si>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</si>
  <si>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</si>
  <si>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</si>
  <si>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</si>
  <si>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</si>
  <si>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</si>
  <si>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</si>
  <si>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</si>
  <si>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</si>
  <si>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</si>
  <si>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</si>
  <si>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</si>
  <si>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</si>
  <si>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</si>
  <si>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</si>
  <si>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</si>
  <si>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</si>
  <si>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</si>
  <si>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</si>
  <si>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</si>
  <si>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</si>
  <si>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</si>
  <si>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</si>
  <si>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</si>
  <si>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</si>
  <si>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</si>
  <si>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</si>
  <si>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</si>
  <si>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</si>
  <si>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</si>
  <si>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</si>
  <si>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</si>
  <si>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</si>
  <si>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</si>
  <si>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</si>
  <si>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</si>
  <si>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</si>
  <si>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Все  МКОУ – ученическая мебель, учебники, канцелярские товары, подписка на электронные журналы, программное обеспечение, аттестаты, оргтехника, компьютерное оборудование</t>
  </si>
  <si>
    <t xml:space="preserve">                                              постановлением администрации</t>
  </si>
  <si>
    <t xml:space="preserve">                                              города Вятские Поляны</t>
  </si>
  <si>
    <t xml:space="preserve">                                              УТВЕРЖДЕН</t>
  </si>
  <si>
    <t xml:space="preserve">                                              Приложение  </t>
  </si>
  <si>
    <t xml:space="preserve">Подпрограмма
«Развитие системы образования города Вятские Поляны»
на 2020-2025 годы
</t>
  </si>
  <si>
    <t xml:space="preserve">Муниципальная программа
«Развитие образования»
на 2020-2025 годы
</t>
  </si>
  <si>
    <t xml:space="preserve">Подпрограмма
«Профилактика социального 
сиротства» на 2020-2025 годы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</si>
  <si>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</si>
  <si>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</si>
  <si>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</si>
  <si>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</si>
  <si>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</si>
  <si>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План мероприятий на 2022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t>
  </si>
  <si>
    <t xml:space="preserve">01.01.2022
</t>
  </si>
  <si>
    <t>Финансирование  на 2022 год (тыс. рублей)</t>
  </si>
  <si>
    <t xml:space="preserve">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приобретение аварийных эвакуационных светильников, прочие работы). </t>
  </si>
  <si>
    <t>Выплата ежемесячного денежного вознаграждения в размере 5000,00 руб за классное руководство 110 педагогическим работникам, начисления на выплаты по оплате труда в размере 30,2%</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</si>
  <si>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</si>
  <si>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</si>
  <si>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ведение и обеспечение функионирования системы персонифицированного дополнительного образовнаия детей - 515 сертификатов</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</si>
  <si>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</si>
  <si>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Повышение квалификации 12 педагогическим работникам МКДОУ</t>
  </si>
  <si>
    <t xml:space="preserve">В МКДОУ № 2 – ремонт крыльца на сумму 193,4,0 тыс. руб.;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</si>
  <si>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1.6</t>
  </si>
  <si>
    <t xml:space="preserve">Организация временной занятости несовершеннолетних граждан в возрасте от 14 до 18 лет в летний период : МКОУ гимназия-39,2 т.р.; МКОУ СОШ №5-35,6 т.р.; МКОУ Лицей-38,8 т.р.; ДЮЦ Ровесник - 6,4 т.р.
</t>
  </si>
  <si>
    <t>Обслуживание "Консультант Плюс". Право использования веб системы СБИС. Сервисное сопровождение ИАС: сертификат технической поддержки: "Аверс: web-Комплектование", "Аверс: Зачисление в ОО". Премия главы города одаренным детям.</t>
  </si>
  <si>
    <t>1.1.7</t>
  </si>
  <si>
    <t>МКДОУ № 1 - 1392,7 тыс. руб на ремонтпищеблока и замену дверных проемов. МКДОУ № 3 - 2779,3 тыс. руб на ремонт крыши и установку окон.</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</si>
  <si>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</si>
  <si>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</si>
  <si>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Приобретение: МКДОУ № 2, 10, 5, 1, 8 - ноутбук; МКДОУ № 2 -игровое оборудование для улицы , МКДОУ № 4, 10, 7, 9, 11  - детская мебель, МКДОУ № 6 - спортивное оборудование, МКДОУ№ 3 - детские стулья, Все 11 МКДОУ – канцелярские товары, наглядные пособия, игры, игрушки.</t>
  </si>
  <si>
    <t>229,3 т.р.- замена оконных блоков - МКОУ гимназия; разработка проектной документации на капремонт: 138,0 т.р.- лицей, 290,5 т.р. - гимназия; 8,8 т.р.- водонагреватель гимназия; 62,8 т.р.- приобретение стройматериалов; 52,5 т.р.- монтаж светильников СОШ №5; 300,0 т.р.- приобретение линолеума, краски для подготовки учебных кабинетов (№16 информатики, №17 физики, №22 химии, биологии) к Точке роста в МКОУ СОШ №5</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</si>
  <si>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 расходы для организации работы в условиях сохранения рисков распространения COVID-19</t>
  </si>
  <si>
    <t>Организация бесплатного горячего питания для учащихся 1-4 классов в количестве 1206 человек</t>
  </si>
  <si>
    <t xml:space="preserve">обеспечение жилыми помещениями по договорам найма -12 чел.;
</t>
  </si>
  <si>
    <t xml:space="preserve">     Обеспечение жилыми помещениями по договорам найма - 12 чел.</t>
  </si>
  <si>
    <t>Выполнение работ по ремонту кровли мастерских МКОУ "Лицей с кадетскими классами имени Г.С. Шпагина"</t>
  </si>
  <si>
    <t xml:space="preserve">Организация лагерей с дневным   пребыванием - (обеспечение горячим питанием детей: МКОУ гимназия-414,5 т.р.; МКОУ СОШ №5-203,6 т.р.; МКОУ Лицей-300,0 т.р.; МКУ Эдельвейс- 54,5 т.р.; МКУ Ровесник- 216,4 т.р.; МКУ ЦДОД-200,0 т.р.;ДЮСШ - 118,2 т.р.) 
</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</si>
  <si>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(64 учащихся, 20 учителей)</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</si>
  <si>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расходы для организации работы в условиях сохранения рисков распространения COVID-19; -  прочее
</t>
  </si>
  <si>
    <t>выплата денежных средств на содержание 9  приемным родителям;
- выплата денежных средств на содержание  50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</si>
  <si>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</si>
  <si>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</si>
  <si>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</si>
  <si>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</si>
  <si>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</si>
  <si>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 xml:space="preserve">                                              от    06.06.2022     №   838                                                  </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</si>
</sst>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sz val="9"/>
      <color indexed="81"/>
      <name val="Tahoma"/>
      <charset val="1"/>
    </font>
    <font>
      <b/>
      <sz val="9"/>
      <color indexed="81"/>
      <name val="Tahoma"/>
      <charset val="1"/>
    </font>
    <font>
      <sz val="12"/>
      <color rgb="FFFF0000"/>
      <name val="Times New Roman"/>
      <family val="1"/>
      <charset val="204"/>
    </font>
    <font>
      <b/>
      <sz val="12"/>
      <color rgb="FFFF0000"/>
      <name val="Times New Roman"/>
      <family val="1"/>
      <charset val="204"/>
    </font>
    <font>
      <b/>
      <u/>
      <sz val="12"/>
      <name val="Times New Roman"/>
      <family val="1"/>
      <charset val="204"/>
    </font>
    <font>
      <b/>
      <sz val="11"/>
      <name val="Times New Roman"/>
      <family val="1"/>
      <charset val="204"/>
    </font>
    <font>
      <sz val="11.5"/>
      <name val="Times New Roman"/>
      <family val="1"/>
      <charset val="204"/>
    </font>
    <font>
      <b/>
      <sz val="11.5"/>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1" fillId="0" borderId="0"/>
  </cellStyleXfs>
  <cellXfs count="194">
    <xf numFmtId="0" fontId="0" fillId="0" borderId="0" xfId="0"/>
    <xf numFmtId="0" fontId="4" fillId="0" borderId="0" xfId="0" applyFont="1"/>
    <xf numFmtId="4" fontId="4" fillId="0" borderId="0" xfId="0" applyNumberFormat="1" applyFont="1" applyBorder="1"/>
    <xf numFmtId="4" fontId="4" fillId="0" borderId="0" xfId="0" applyNumberFormat="1" applyFont="1"/>
    <xf numFmtId="0" fontId="4" fillId="0" borderId="0" xfId="0" applyFont="1" applyAlignment="1"/>
    <xf numFmtId="4" fontId="7" fillId="5" borderId="0" xfId="0" applyNumberFormat="1" applyFont="1" applyFill="1"/>
    <xf numFmtId="0" fontId="4" fillId="0" borderId="1" xfId="0" applyFont="1" applyBorder="1" applyAlignment="1">
      <alignment vertical="top" wrapText="1"/>
    </xf>
    <xf numFmtId="0" fontId="4" fillId="0" borderId="6" xfId="0" applyFont="1" applyBorder="1" applyAlignment="1">
      <alignment vertical="top" wrapText="1"/>
    </xf>
    <xf numFmtId="4" fontId="4" fillId="0" borderId="0" xfId="0" applyNumberFormat="1" applyFont="1" applyBorder="1" applyAlignment="1">
      <alignment vertical="top"/>
    </xf>
    <xf numFmtId="4" fontId="4" fillId="0" borderId="0" xfId="0" applyNumberFormat="1" applyFont="1" applyAlignment="1">
      <alignment vertical="top"/>
    </xf>
    <xf numFmtId="0" fontId="4" fillId="0" borderId="0" xfId="0" applyFont="1" applyAlignment="1">
      <alignment vertical="top"/>
    </xf>
    <xf numFmtId="164" fontId="4" fillId="0" borderId="1" xfId="0" applyNumberFormat="1" applyFont="1" applyBorder="1" applyAlignment="1">
      <alignment vertical="top" wrapText="1"/>
    </xf>
    <xf numFmtId="164" fontId="4" fillId="0" borderId="0" xfId="0" applyNumberFormat="1" applyFont="1" applyAlignment="1">
      <alignment vertical="top"/>
    </xf>
    <xf numFmtId="0" fontId="4" fillId="0" borderId="4" xfId="0" applyFont="1" applyBorder="1" applyAlignment="1">
      <alignment vertical="top" wrapText="1"/>
    </xf>
    <xf numFmtId="164" fontId="4" fillId="0" borderId="0" xfId="0" applyNumberFormat="1" applyFont="1" applyAlignment="1">
      <alignment vertical="center"/>
    </xf>
    <xf numFmtId="0" fontId="4" fillId="3" borderId="10" xfId="0" applyFont="1" applyFill="1" applyBorder="1" applyAlignment="1">
      <alignment vertical="top" wrapText="1"/>
    </xf>
    <xf numFmtId="164" fontId="4" fillId="3" borderId="1" xfId="0" applyNumberFormat="1" applyFont="1" applyFill="1" applyBorder="1" applyAlignment="1">
      <alignment vertical="top" wrapText="1"/>
    </xf>
    <xf numFmtId="4" fontId="4" fillId="3" borderId="0" xfId="0" applyNumberFormat="1" applyFont="1" applyFill="1" applyBorder="1" applyAlignment="1">
      <alignment vertical="top"/>
    </xf>
    <xf numFmtId="4" fontId="4" fillId="3" borderId="0" xfId="0" applyNumberFormat="1" applyFont="1" applyFill="1" applyAlignment="1">
      <alignment vertical="top"/>
    </xf>
    <xf numFmtId="0" fontId="4" fillId="3" borderId="0" xfId="0" applyFont="1" applyFill="1" applyAlignment="1">
      <alignment vertical="top"/>
    </xf>
    <xf numFmtId="0" fontId="4" fillId="3" borderId="4" xfId="0" applyFont="1" applyFill="1" applyBorder="1" applyAlignment="1">
      <alignment vertical="top" wrapText="1"/>
    </xf>
    <xf numFmtId="4" fontId="4" fillId="3" borderId="0" xfId="0" applyNumberFormat="1" applyFont="1" applyFill="1" applyBorder="1"/>
    <xf numFmtId="4" fontId="4" fillId="3" borderId="0" xfId="0" applyNumberFormat="1" applyFont="1" applyFill="1"/>
    <xf numFmtId="0" fontId="4" fillId="3" borderId="0" xfId="0" applyFont="1" applyFill="1"/>
    <xf numFmtId="4" fontId="4" fillId="4" borderId="0" xfId="0" applyNumberFormat="1" applyFont="1" applyFill="1" applyBorder="1"/>
    <xf numFmtId="0" fontId="7" fillId="4" borderId="0" xfId="0" applyFont="1" applyFill="1" applyAlignment="1">
      <alignment vertical="top"/>
    </xf>
    <xf numFmtId="0" fontId="7" fillId="4" borderId="0" xfId="0" applyFont="1" applyFill="1"/>
    <xf numFmtId="4" fontId="4" fillId="0" borderId="0" xfId="0" applyNumberFormat="1" applyFont="1" applyFill="1"/>
    <xf numFmtId="0" fontId="4" fillId="0" borderId="0" xfId="0" applyFont="1" applyBorder="1"/>
    <xf numFmtId="164" fontId="4" fillId="0" borderId="0" xfId="0" applyNumberFormat="1" applyFont="1" applyBorder="1" applyAlignment="1">
      <alignment vertical="center"/>
    </xf>
    <xf numFmtId="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4" borderId="0" xfId="0" applyFont="1" applyFill="1" applyAlignment="1">
      <alignment vertical="top"/>
    </xf>
    <xf numFmtId="4" fontId="4" fillId="4" borderId="0" xfId="0" applyNumberFormat="1" applyFont="1" applyFill="1"/>
    <xf numFmtId="0" fontId="4" fillId="4" borderId="0" xfId="0" applyFont="1" applyFill="1"/>
    <xf numFmtId="0" fontId="4" fillId="0" borderId="10" xfId="0" applyFont="1" applyBorder="1" applyAlignment="1">
      <alignment vertical="top" wrapText="1"/>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0" fontId="4" fillId="5" borderId="0" xfId="0" applyFont="1" applyFill="1" applyAlignment="1">
      <alignment vertical="top"/>
    </xf>
    <xf numFmtId="0" fontId="4" fillId="5" borderId="0" xfId="0" applyFont="1" applyFill="1"/>
    <xf numFmtId="0" fontId="7" fillId="4" borderId="10" xfId="0" applyFont="1" applyFill="1" applyBorder="1" applyAlignment="1">
      <alignment vertical="top" wrapText="1"/>
    </xf>
    <xf numFmtId="164" fontId="7" fillId="4" borderId="1" xfId="0" applyNumberFormat="1" applyFont="1" applyFill="1" applyBorder="1" applyAlignment="1">
      <alignment vertical="top" wrapText="1"/>
    </xf>
    <xf numFmtId="4" fontId="4" fillId="4" borderId="0" xfId="0" applyNumberFormat="1" applyFont="1" applyFill="1" applyBorder="1" applyAlignment="1"/>
    <xf numFmtId="4" fontId="7" fillId="4" borderId="0" xfId="0" applyNumberFormat="1" applyFont="1" applyFill="1" applyAlignment="1"/>
    <xf numFmtId="0" fontId="7" fillId="4" borderId="4" xfId="0" applyFont="1" applyFill="1" applyBorder="1" applyAlignment="1">
      <alignment vertical="top" wrapText="1"/>
    </xf>
    <xf numFmtId="4" fontId="4" fillId="4" borderId="0" xfId="0" applyNumberFormat="1" applyFont="1" applyFill="1" applyAlignment="1"/>
    <xf numFmtId="4" fontId="11" fillId="4" borderId="0" xfId="0" applyNumberFormat="1" applyFont="1" applyFill="1" applyAlignment="1">
      <alignment vertical="top"/>
    </xf>
    <xf numFmtId="0" fontId="11" fillId="4" borderId="0" xfId="0" applyFont="1" applyFill="1" applyAlignment="1">
      <alignment vertical="top"/>
    </xf>
    <xf numFmtId="0" fontId="11" fillId="4" borderId="0" xfId="0" applyFont="1" applyFill="1"/>
    <xf numFmtId="0" fontId="11" fillId="0" borderId="0" xfId="0" applyFont="1" applyAlignment="1">
      <alignment vertical="top"/>
    </xf>
    <xf numFmtId="0" fontId="11" fillId="0" borderId="0" xfId="0" applyFont="1"/>
    <xf numFmtId="0" fontId="11" fillId="5" borderId="0" xfId="0" applyFont="1" applyFill="1" applyAlignment="1">
      <alignment vertical="top"/>
    </xf>
    <xf numFmtId="0" fontId="11" fillId="5" borderId="0" xfId="0" applyFont="1" applyFill="1"/>
    <xf numFmtId="0" fontId="12" fillId="4" borderId="0" xfId="0" applyFont="1" applyFill="1" applyAlignment="1">
      <alignment vertical="top"/>
    </xf>
    <xf numFmtId="0" fontId="12" fillId="4" borderId="0" xfId="0" applyFont="1" applyFill="1"/>
    <xf numFmtId="0" fontId="11" fillId="3" borderId="0" xfId="0" applyFont="1" applyFill="1" applyAlignment="1">
      <alignment vertical="top"/>
    </xf>
    <xf numFmtId="0" fontId="11" fillId="3" borderId="0" xfId="0" applyFont="1" applyFill="1"/>
    <xf numFmtId="0" fontId="12" fillId="3" borderId="0" xfId="0" applyFont="1" applyFill="1" applyAlignment="1">
      <alignment vertical="top"/>
    </xf>
    <xf numFmtId="0" fontId="12" fillId="3" borderId="0" xfId="0" applyFont="1" applyFill="1"/>
    <xf numFmtId="0" fontId="4" fillId="0" borderId="8" xfId="0" applyFont="1" applyBorder="1" applyAlignment="1">
      <alignment horizontal="center" vertical="top" wrapText="1"/>
    </xf>
    <xf numFmtId="0" fontId="4" fillId="4" borderId="10" xfId="0" applyFont="1" applyFill="1" applyBorder="1" applyAlignment="1">
      <alignment vertical="top" wrapText="1"/>
    </xf>
    <xf numFmtId="164" fontId="4" fillId="4" borderId="1" xfId="0" applyNumberFormat="1" applyFont="1" applyFill="1" applyBorder="1" applyAlignment="1">
      <alignment vertical="top" wrapText="1"/>
    </xf>
    <xf numFmtId="0" fontId="4" fillId="4" borderId="4" xfId="0" applyFont="1" applyFill="1" applyBorder="1" applyAlignment="1">
      <alignment vertical="top" wrapText="1"/>
    </xf>
    <xf numFmtId="4" fontId="4" fillId="2" borderId="0" xfId="0" applyNumberFormat="1" applyFont="1" applyFill="1"/>
    <xf numFmtId="0" fontId="4" fillId="5" borderId="10" xfId="0" applyFont="1" applyFill="1" applyBorder="1" applyAlignment="1">
      <alignment vertical="top" wrapText="1"/>
    </xf>
    <xf numFmtId="164" fontId="4" fillId="5" borderId="6" xfId="0" applyNumberFormat="1" applyFont="1" applyFill="1" applyBorder="1" applyAlignment="1">
      <alignment horizontal="right" vertical="top" wrapText="1"/>
    </xf>
    <xf numFmtId="4" fontId="4" fillId="5" borderId="0" xfId="0" applyNumberFormat="1" applyFont="1" applyFill="1" applyBorder="1" applyAlignment="1">
      <alignment vertical="top"/>
    </xf>
    <xf numFmtId="4" fontId="4" fillId="5" borderId="0" xfId="0" applyNumberFormat="1" applyFont="1" applyFill="1" applyAlignment="1">
      <alignment vertical="top"/>
    </xf>
    <xf numFmtId="0" fontId="4" fillId="5" borderId="4" xfId="0" applyFont="1" applyFill="1" applyBorder="1" applyAlignment="1">
      <alignment vertical="top" wrapText="1"/>
    </xf>
    <xf numFmtId="164" fontId="4" fillId="5" borderId="1" xfId="0" applyNumberFormat="1" applyFont="1" applyFill="1" applyBorder="1" applyAlignment="1">
      <alignment horizontal="right" vertical="top" wrapText="1"/>
    </xf>
    <xf numFmtId="4" fontId="4" fillId="5" borderId="0" xfId="0" applyNumberFormat="1" applyFont="1" applyFill="1" applyBorder="1"/>
    <xf numFmtId="4" fontId="4" fillId="5" borderId="0" xfId="0" applyNumberFormat="1" applyFont="1" applyFill="1"/>
    <xf numFmtId="4" fontId="7" fillId="4" borderId="0" xfId="0" applyNumberFormat="1" applyFont="1" applyFill="1" applyBorder="1" applyAlignment="1">
      <alignment vertical="top"/>
    </xf>
    <xf numFmtId="4" fontId="7" fillId="4" borderId="0" xfId="0" applyNumberFormat="1" applyFont="1" applyFill="1" applyAlignment="1">
      <alignment vertical="top"/>
    </xf>
    <xf numFmtId="4" fontId="7" fillId="4" borderId="0" xfId="0" applyNumberFormat="1" applyFont="1" applyFill="1" applyBorder="1"/>
    <xf numFmtId="4" fontId="7" fillId="4" borderId="0" xfId="0" applyNumberFormat="1" applyFont="1" applyFill="1"/>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4" fontId="7" fillId="3" borderId="0" xfId="0" applyNumberFormat="1" applyFont="1" applyFill="1" applyBorder="1" applyAlignment="1">
      <alignment vertical="top"/>
    </xf>
    <xf numFmtId="4" fontId="7" fillId="3" borderId="0" xfId="0" applyNumberFormat="1" applyFont="1" applyFill="1" applyAlignment="1">
      <alignment vertical="top"/>
    </xf>
    <xf numFmtId="0" fontId="7" fillId="3" borderId="0" xfId="0" applyFont="1" applyFill="1" applyAlignment="1">
      <alignment vertical="top"/>
    </xf>
    <xf numFmtId="0" fontId="7" fillId="3" borderId="4" xfId="0" applyFont="1" applyFill="1" applyBorder="1" applyAlignment="1">
      <alignment vertical="top" wrapText="1"/>
    </xf>
    <xf numFmtId="4" fontId="7" fillId="3" borderId="0" xfId="0" applyNumberFormat="1" applyFont="1" applyFill="1" applyBorder="1" applyAlignment="1">
      <alignment vertical="center"/>
    </xf>
    <xf numFmtId="0" fontId="7" fillId="3" borderId="0" xfId="0" applyFont="1" applyFill="1"/>
    <xf numFmtId="4" fontId="7" fillId="3" borderId="0" xfId="0" applyNumberFormat="1" applyFont="1" applyFill="1" applyBorder="1"/>
    <xf numFmtId="4" fontId="7" fillId="3" borderId="0" xfId="0" applyNumberFormat="1" applyFont="1" applyFill="1"/>
    <xf numFmtId="49" fontId="4" fillId="0" borderId="8" xfId="0" applyNumberFormat="1" applyFont="1" applyBorder="1" applyAlignment="1">
      <alignment vertical="top"/>
    </xf>
    <xf numFmtId="14" fontId="4" fillId="0" borderId="8" xfId="0" applyNumberFormat="1" applyFont="1" applyBorder="1" applyAlignment="1">
      <alignment horizontal="center"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4" fontId="4" fillId="3" borderId="0" xfId="0" applyNumberFormat="1" applyFont="1" applyFill="1" applyBorder="1" applyAlignment="1">
      <alignment horizontal="right" vertical="top"/>
    </xf>
    <xf numFmtId="164" fontId="4" fillId="5" borderId="1" xfId="0" applyNumberFormat="1" applyFont="1" applyFill="1" applyBorder="1" applyAlignment="1">
      <alignment vertical="top" wrapText="1"/>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15" fillId="0" borderId="6" xfId="0" applyFont="1" applyBorder="1" applyAlignment="1">
      <alignment horizontal="center" vertical="top" wrapText="1"/>
    </xf>
    <xf numFmtId="0" fontId="15" fillId="0" borderId="8" xfId="0" applyFont="1" applyBorder="1" applyAlignment="1">
      <alignment horizontal="center" vertical="top" wrapText="1"/>
    </xf>
    <xf numFmtId="0" fontId="15" fillId="0" borderId="7" xfId="0" applyFont="1" applyBorder="1" applyAlignment="1">
      <alignment horizontal="center"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5" borderId="7" xfId="0" applyNumberFormat="1" applyFont="1" applyFill="1" applyBorder="1" applyAlignment="1">
      <alignment horizontal="center" vertical="top"/>
    </xf>
    <xf numFmtId="0" fontId="15" fillId="5" borderId="6" xfId="0" applyFont="1" applyFill="1" applyBorder="1" applyAlignment="1">
      <alignment horizontal="center" vertical="top" wrapText="1"/>
    </xf>
    <xf numFmtId="0" fontId="15" fillId="5" borderId="8" xfId="0" applyFont="1" applyFill="1" applyBorder="1" applyAlignment="1">
      <alignment horizontal="center" vertical="top" wrapText="1"/>
    </xf>
    <xf numFmtId="0" fontId="15" fillId="5" borderId="7"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5" fillId="0" borderId="0" xfId="0" applyFont="1" applyAlignment="1">
      <alignment horizontal="left"/>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0" borderId="7" xfId="0" applyFont="1" applyBorder="1" applyAlignment="1">
      <alignment horizontal="center" vertical="top" wrapText="1"/>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14" fontId="8" fillId="5" borderId="7" xfId="0" applyNumberFormat="1" applyFont="1" applyFill="1" applyBorder="1" applyAlignment="1">
      <alignment horizontal="center" vertical="top"/>
    </xf>
    <xf numFmtId="0" fontId="7" fillId="4" borderId="11" xfId="0" applyFont="1" applyFill="1" applyBorder="1" applyAlignment="1">
      <alignment horizontal="center" vertical="top"/>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0" fontId="4" fillId="0" borderId="1" xfId="0" applyFont="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15" fillId="0" borderId="6" xfId="0" applyFont="1" applyBorder="1" applyAlignment="1">
      <alignment horizontal="left" vertical="top" wrapText="1"/>
    </xf>
    <xf numFmtId="0" fontId="15" fillId="0" borderId="8" xfId="0" applyFont="1" applyBorder="1" applyAlignment="1">
      <alignment horizontal="left" vertical="top" wrapText="1"/>
    </xf>
    <xf numFmtId="0" fontId="15" fillId="0" borderId="7" xfId="0" applyFont="1" applyBorder="1" applyAlignment="1">
      <alignment horizontal="left" vertical="top" wrapText="1"/>
    </xf>
    <xf numFmtId="0" fontId="14" fillId="3" borderId="6" xfId="0" applyFont="1" applyFill="1" applyBorder="1" applyAlignment="1">
      <alignment horizontal="center" vertical="top" wrapText="1"/>
    </xf>
    <xf numFmtId="0" fontId="14" fillId="3" borderId="8" xfId="0" applyFont="1" applyFill="1" applyBorder="1" applyAlignment="1">
      <alignment horizontal="center" vertical="top" wrapText="1"/>
    </xf>
    <xf numFmtId="0" fontId="14" fillId="3" borderId="7"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4" borderId="11" xfId="0" applyFont="1" applyFill="1" applyBorder="1" applyAlignment="1">
      <alignment horizontal="center"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16" fillId="3" borderId="6" xfId="0" applyFont="1" applyFill="1" applyBorder="1" applyAlignment="1">
      <alignment horizontal="center" vertical="top" wrapText="1"/>
    </xf>
    <xf numFmtId="0" fontId="16" fillId="3" borderId="8" xfId="0" applyFont="1" applyFill="1" applyBorder="1" applyAlignment="1">
      <alignment horizontal="center" vertical="top" wrapText="1"/>
    </xf>
    <xf numFmtId="0" fontId="16" fillId="3" borderId="7" xfId="0" applyFont="1" applyFill="1" applyBorder="1" applyAlignment="1">
      <alignment horizontal="center" vertical="top" wrapText="1"/>
    </xf>
    <xf numFmtId="0" fontId="4" fillId="0" borderId="11" xfId="0" applyFont="1" applyFill="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M229"/>
  <sheetViews>
    <sheetView tabSelected="1" view="pageBreakPreview" topLeftCell="A4" zoomScale="71" zoomScaleNormal="60" zoomScaleSheetLayoutView="71" workbookViewId="0">
      <selection activeCell="I9" sqref="I9:I10"/>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1" customWidth="1"/>
    <col min="9" max="9" width="77.5703125" style="1" customWidth="1"/>
    <col min="10" max="10" width="19.42578125" style="2" customWidth="1"/>
    <col min="11" max="11" width="13.140625" style="3" customWidth="1"/>
    <col min="12" max="12" width="12.7109375" style="1" customWidth="1"/>
    <col min="13" max="16384" width="9.140625" style="1"/>
  </cols>
  <sheetData>
    <row r="1" spans="2:11" ht="15.75" customHeight="1">
      <c r="H1" s="128" t="s">
        <v>109</v>
      </c>
      <c r="I1" s="128"/>
    </row>
    <row r="2" spans="2:11" ht="15.75" customHeight="1">
      <c r="H2" s="128" t="s">
        <v>108</v>
      </c>
      <c r="I2" s="128"/>
    </row>
    <row r="3" spans="2:11" ht="15.75" customHeight="1">
      <c r="H3" s="128" t="s">
        <v>106</v>
      </c>
      <c r="I3" s="128"/>
    </row>
    <row r="4" spans="2:11" ht="15.75" customHeight="1">
      <c r="H4" s="128" t="s">
        <v>107</v>
      </c>
      <c r="I4" s="128"/>
    </row>
    <row r="5" spans="2:11" ht="15.75" customHeight="1">
      <c r="B5" s="4"/>
      <c r="C5" s="4"/>
      <c r="D5" s="4"/>
      <c r="E5" s="4"/>
      <c r="G5" s="4"/>
      <c r="H5" s="128" t="s">
        <v>152</v>
      </c>
      <c r="I5" s="128"/>
    </row>
    <row r="6" spans="2:11">
      <c r="B6" s="4"/>
      <c r="C6" s="4"/>
      <c r="D6" s="4"/>
      <c r="E6" s="4"/>
      <c r="F6" s="4"/>
      <c r="G6" s="4"/>
      <c r="H6" s="4"/>
      <c r="I6" s="4"/>
    </row>
    <row r="7" spans="2:11" ht="73.5" customHeight="1">
      <c r="B7" s="143" t="s">
        <v>118</v>
      </c>
      <c r="C7" s="144"/>
      <c r="D7" s="144"/>
      <c r="E7" s="144"/>
      <c r="F7" s="144"/>
      <c r="G7" s="144"/>
      <c r="H7" s="144"/>
      <c r="I7" s="144"/>
    </row>
    <row r="8" spans="2:11" ht="16.5" thickBot="1">
      <c r="H8" s="5"/>
    </row>
    <row r="9" spans="2:11" ht="75" customHeight="1">
      <c r="B9" s="142" t="s">
        <v>2</v>
      </c>
      <c r="C9" s="151" t="s">
        <v>14</v>
      </c>
      <c r="D9" s="142" t="s">
        <v>3</v>
      </c>
      <c r="E9" s="142" t="s">
        <v>0</v>
      </c>
      <c r="F9" s="142"/>
      <c r="G9" s="142" t="s">
        <v>4</v>
      </c>
      <c r="H9" s="142" t="s">
        <v>120</v>
      </c>
      <c r="I9" s="142" t="s">
        <v>1</v>
      </c>
    </row>
    <row r="10" spans="2:11" s="10" customFormat="1" ht="45" customHeight="1">
      <c r="B10" s="142"/>
      <c r="C10" s="152"/>
      <c r="D10" s="142"/>
      <c r="E10" s="6" t="s">
        <v>5</v>
      </c>
      <c r="F10" s="7" t="s">
        <v>6</v>
      </c>
      <c r="G10" s="101"/>
      <c r="H10" s="101"/>
      <c r="I10" s="101"/>
      <c r="J10" s="8"/>
      <c r="K10" s="9"/>
    </row>
    <row r="11" spans="2:11" s="10" customFormat="1">
      <c r="B11" s="145"/>
      <c r="C11" s="101" t="s">
        <v>111</v>
      </c>
      <c r="D11" s="122" t="s">
        <v>83</v>
      </c>
      <c r="E11" s="101" t="s">
        <v>119</v>
      </c>
      <c r="F11" s="104">
        <v>44926</v>
      </c>
      <c r="G11" s="7" t="s">
        <v>7</v>
      </c>
      <c r="H11" s="11">
        <f>H12+H13+H14</f>
        <v>422058.9</v>
      </c>
      <c r="I11" s="148"/>
      <c r="J11" s="8">
        <f>J12+J13+J14</f>
        <v>422058.9</v>
      </c>
      <c r="K11" s="12">
        <f>J11-H11</f>
        <v>0</v>
      </c>
    </row>
    <row r="12" spans="2:11">
      <c r="B12" s="146"/>
      <c r="C12" s="102"/>
      <c r="D12" s="123"/>
      <c r="E12" s="102"/>
      <c r="F12" s="105"/>
      <c r="G12" s="13" t="s">
        <v>8</v>
      </c>
      <c r="H12" s="11">
        <f>H17+H132+H172+H157</f>
        <v>22711.800000000003</v>
      </c>
      <c r="I12" s="149"/>
      <c r="J12" s="29">
        <v>22711.8</v>
      </c>
      <c r="K12" s="14">
        <f>J12-H12</f>
        <v>0</v>
      </c>
    </row>
    <row r="13" spans="2:11">
      <c r="B13" s="146"/>
      <c r="C13" s="102"/>
      <c r="D13" s="123"/>
      <c r="E13" s="102"/>
      <c r="F13" s="105"/>
      <c r="G13" s="13" t="s">
        <v>9</v>
      </c>
      <c r="H13" s="11">
        <f>H18+H133+H173+H158</f>
        <v>238150.60000000003</v>
      </c>
      <c r="I13" s="149"/>
      <c r="J13" s="29">
        <v>238150.6</v>
      </c>
      <c r="K13" s="14">
        <f>J13-H13</f>
        <v>0</v>
      </c>
    </row>
    <row r="14" spans="2:11">
      <c r="B14" s="146"/>
      <c r="C14" s="102"/>
      <c r="D14" s="123"/>
      <c r="E14" s="102"/>
      <c r="F14" s="105"/>
      <c r="G14" s="13" t="s">
        <v>10</v>
      </c>
      <c r="H14" s="11">
        <f>H19+H134+H174+H159</f>
        <v>161196.5</v>
      </c>
      <c r="I14" s="149"/>
      <c r="J14" s="29">
        <v>161196.5</v>
      </c>
      <c r="K14" s="14">
        <f>J14-H14</f>
        <v>0</v>
      </c>
    </row>
    <row r="15" spans="2:11" ht="31.5">
      <c r="B15" s="147"/>
      <c r="C15" s="103"/>
      <c r="D15" s="124"/>
      <c r="E15" s="103"/>
      <c r="F15" s="106"/>
      <c r="G15" s="13" t="s">
        <v>11</v>
      </c>
      <c r="H15" s="11">
        <f>H20+H135+H175</f>
        <v>0</v>
      </c>
      <c r="I15" s="150"/>
    </row>
    <row r="16" spans="2:11" s="19" customFormat="1" ht="15.6" customHeight="1">
      <c r="B16" s="156" t="s">
        <v>49</v>
      </c>
      <c r="C16" s="159" t="s">
        <v>110</v>
      </c>
      <c r="D16" s="162" t="s">
        <v>83</v>
      </c>
      <c r="E16" s="101" t="s">
        <v>119</v>
      </c>
      <c r="F16" s="104">
        <v>44926</v>
      </c>
      <c r="G16" s="15" t="s">
        <v>7</v>
      </c>
      <c r="H16" s="16">
        <f>H17+H18+H19</f>
        <v>377490.1</v>
      </c>
      <c r="I16" s="165"/>
      <c r="J16" s="17"/>
      <c r="K16" s="18"/>
    </row>
    <row r="17" spans="2:11" s="23" customFormat="1" ht="24" customHeight="1">
      <c r="B17" s="157"/>
      <c r="C17" s="160"/>
      <c r="D17" s="163"/>
      <c r="E17" s="102"/>
      <c r="F17" s="105"/>
      <c r="G17" s="20" t="s">
        <v>8</v>
      </c>
      <c r="H17" s="16">
        <f>H22+H49+H87+H107+H122+H127</f>
        <v>22711.800000000003</v>
      </c>
      <c r="I17" s="166"/>
      <c r="J17" s="21"/>
      <c r="K17" s="22"/>
    </row>
    <row r="18" spans="2:11" s="23" customFormat="1" ht="27.75" customHeight="1">
      <c r="B18" s="157"/>
      <c r="C18" s="160"/>
      <c r="D18" s="163"/>
      <c r="E18" s="102"/>
      <c r="F18" s="105"/>
      <c r="G18" s="20" t="s">
        <v>9</v>
      </c>
      <c r="H18" s="16">
        <f>H23+H50+H88+H108+H123+H128</f>
        <v>214664.7</v>
      </c>
      <c r="I18" s="166"/>
      <c r="J18" s="21"/>
      <c r="K18" s="22"/>
    </row>
    <row r="19" spans="2:11" s="23" customFormat="1" ht="20.25" customHeight="1">
      <c r="B19" s="157"/>
      <c r="C19" s="160"/>
      <c r="D19" s="163"/>
      <c r="E19" s="102"/>
      <c r="F19" s="105"/>
      <c r="G19" s="20" t="s">
        <v>10</v>
      </c>
      <c r="H19" s="16">
        <f>H24+H51+H89+H109+H124+H129</f>
        <v>140113.60000000001</v>
      </c>
      <c r="I19" s="166"/>
      <c r="J19" s="21"/>
      <c r="K19" s="22"/>
    </row>
    <row r="20" spans="2:11" s="23" customFormat="1" ht="31.5">
      <c r="B20" s="158"/>
      <c r="C20" s="161"/>
      <c r="D20" s="164"/>
      <c r="E20" s="103"/>
      <c r="F20" s="106"/>
      <c r="G20" s="20" t="s">
        <v>11</v>
      </c>
      <c r="H20" s="16">
        <f>H25+H52+H90+H110</f>
        <v>0</v>
      </c>
      <c r="I20" s="167"/>
      <c r="J20" s="21"/>
      <c r="K20" s="22"/>
    </row>
    <row r="21" spans="2:11" s="32" customFormat="1" ht="29.25" customHeight="1">
      <c r="B21" s="136" t="s">
        <v>12</v>
      </c>
      <c r="C21" s="98" t="s">
        <v>13</v>
      </c>
      <c r="D21" s="139"/>
      <c r="E21" s="101" t="s">
        <v>119</v>
      </c>
      <c r="F21" s="104">
        <v>44926</v>
      </c>
      <c r="G21" s="60" t="s">
        <v>7</v>
      </c>
      <c r="H21" s="61">
        <f>H22+H23+H24+H25</f>
        <v>199560.90000000002</v>
      </c>
      <c r="I21" s="153"/>
      <c r="J21" s="30">
        <f>J23+J24</f>
        <v>199560.9</v>
      </c>
      <c r="K21" s="31">
        <f>H21-J21</f>
        <v>0</v>
      </c>
    </row>
    <row r="22" spans="2:11" s="34" customFormat="1" ht="29.25" customHeight="1">
      <c r="B22" s="137"/>
      <c r="C22" s="99"/>
      <c r="D22" s="140"/>
      <c r="E22" s="102"/>
      <c r="F22" s="105"/>
      <c r="G22" s="62" t="s">
        <v>8</v>
      </c>
      <c r="H22" s="61">
        <v>0</v>
      </c>
      <c r="I22" s="154"/>
      <c r="J22" s="24"/>
      <c r="K22" s="33"/>
    </row>
    <row r="23" spans="2:11" s="34" customFormat="1" ht="29.25" customHeight="1">
      <c r="B23" s="137"/>
      <c r="C23" s="99"/>
      <c r="D23" s="140"/>
      <c r="E23" s="102"/>
      <c r="F23" s="105"/>
      <c r="G23" s="62" t="s">
        <v>9</v>
      </c>
      <c r="H23" s="61">
        <f>H27+H30+H33+H36+H39+H42+H46</f>
        <v>104661.20000000001</v>
      </c>
      <c r="I23" s="154"/>
      <c r="J23" s="24">
        <v>104661.2</v>
      </c>
      <c r="K23" s="33">
        <f>H23-J23</f>
        <v>0</v>
      </c>
    </row>
    <row r="24" spans="2:11" s="34" customFormat="1" ht="29.25" customHeight="1">
      <c r="B24" s="137"/>
      <c r="C24" s="99"/>
      <c r="D24" s="140"/>
      <c r="E24" s="102"/>
      <c r="F24" s="105"/>
      <c r="G24" s="62" t="s">
        <v>10</v>
      </c>
      <c r="H24" s="61">
        <f>H28+H31+H34+H37+H40+H43+H47</f>
        <v>94899.7</v>
      </c>
      <c r="I24" s="154"/>
      <c r="J24" s="24">
        <v>94899.7</v>
      </c>
      <c r="K24" s="63">
        <f>H24-J24</f>
        <v>0</v>
      </c>
    </row>
    <row r="25" spans="2:11" s="34" customFormat="1" ht="29.25" customHeight="1">
      <c r="B25" s="138"/>
      <c r="C25" s="100"/>
      <c r="D25" s="141"/>
      <c r="E25" s="103"/>
      <c r="F25" s="106"/>
      <c r="G25" s="62" t="s">
        <v>11</v>
      </c>
      <c r="H25" s="61">
        <v>0</v>
      </c>
      <c r="I25" s="155"/>
      <c r="J25" s="24"/>
      <c r="K25" s="33"/>
    </row>
    <row r="26" spans="2:11" s="10" customFormat="1" ht="29.25" customHeight="1">
      <c r="B26" s="110" t="s">
        <v>16</v>
      </c>
      <c r="C26" s="101" t="s">
        <v>15</v>
      </c>
      <c r="D26" s="101"/>
      <c r="E26" s="101"/>
      <c r="F26" s="104"/>
      <c r="G26" s="35" t="s">
        <v>7</v>
      </c>
      <c r="H26" s="36">
        <f>H27+H28</f>
        <v>150038.29999999999</v>
      </c>
      <c r="I26" s="101" t="s">
        <v>65</v>
      </c>
      <c r="J26" s="8"/>
      <c r="K26" s="9"/>
    </row>
    <row r="27" spans="2:11" ht="29.25" customHeight="1">
      <c r="B27" s="111"/>
      <c r="C27" s="102"/>
      <c r="D27" s="102"/>
      <c r="E27" s="102"/>
      <c r="F27" s="105"/>
      <c r="G27" s="13" t="s">
        <v>9</v>
      </c>
      <c r="H27" s="37">
        <f>97966.3</f>
        <v>97966.3</v>
      </c>
      <c r="I27" s="102"/>
    </row>
    <row r="28" spans="2:11" ht="29.25" customHeight="1">
      <c r="B28" s="111"/>
      <c r="C28" s="102"/>
      <c r="D28" s="102"/>
      <c r="E28" s="102"/>
      <c r="F28" s="105"/>
      <c r="G28" s="13" t="s">
        <v>10</v>
      </c>
      <c r="H28" s="37">
        <f>47398.1+1028+3645.9</f>
        <v>52072</v>
      </c>
      <c r="I28" s="103"/>
    </row>
    <row r="29" spans="2:11" s="10" customFormat="1" ht="29.25" customHeight="1">
      <c r="B29" s="110" t="s">
        <v>17</v>
      </c>
      <c r="C29" s="129" t="s">
        <v>18</v>
      </c>
      <c r="D29" s="101"/>
      <c r="E29" s="101"/>
      <c r="F29" s="104"/>
      <c r="G29" s="35" t="s">
        <v>7</v>
      </c>
      <c r="H29" s="36">
        <f>H30+H31</f>
        <v>1218.5999999999999</v>
      </c>
      <c r="I29" s="101" t="s">
        <v>136</v>
      </c>
      <c r="J29" s="8"/>
      <c r="K29" s="9"/>
    </row>
    <row r="30" spans="2:11" ht="29.25" customHeight="1">
      <c r="B30" s="111"/>
      <c r="C30" s="130"/>
      <c r="D30" s="102"/>
      <c r="E30" s="102"/>
      <c r="F30" s="105"/>
      <c r="G30" s="13" t="s">
        <v>9</v>
      </c>
      <c r="H30" s="37">
        <v>1082.5999999999999</v>
      </c>
      <c r="I30" s="102"/>
    </row>
    <row r="31" spans="2:11" ht="29.25" customHeight="1">
      <c r="B31" s="111"/>
      <c r="C31" s="130"/>
      <c r="D31" s="102"/>
      <c r="E31" s="102"/>
      <c r="F31" s="105"/>
      <c r="G31" s="13" t="s">
        <v>10</v>
      </c>
      <c r="H31" s="37">
        <v>136</v>
      </c>
      <c r="I31" s="103"/>
    </row>
    <row r="32" spans="2:11" s="10" customFormat="1" ht="45.75" customHeight="1">
      <c r="B32" s="110" t="s">
        <v>19</v>
      </c>
      <c r="C32" s="101" t="s">
        <v>20</v>
      </c>
      <c r="D32" s="101"/>
      <c r="E32" s="101"/>
      <c r="F32" s="104"/>
      <c r="G32" s="35" t="s">
        <v>7</v>
      </c>
      <c r="H32" s="36">
        <f>H33+H34</f>
        <v>936.8</v>
      </c>
      <c r="I32" s="129" t="s">
        <v>128</v>
      </c>
      <c r="J32" s="8"/>
      <c r="K32" s="9"/>
    </row>
    <row r="33" spans="2:13" ht="39" customHeight="1">
      <c r="B33" s="111"/>
      <c r="C33" s="102"/>
      <c r="D33" s="102"/>
      <c r="E33" s="102"/>
      <c r="F33" s="105"/>
      <c r="G33" s="13" t="s">
        <v>9</v>
      </c>
      <c r="H33" s="37">
        <v>0</v>
      </c>
      <c r="I33" s="130"/>
    </row>
    <row r="34" spans="2:13" ht="29.25" customHeight="1">
      <c r="B34" s="111"/>
      <c r="C34" s="102"/>
      <c r="D34" s="102"/>
      <c r="E34" s="102"/>
      <c r="F34" s="105"/>
      <c r="G34" s="13" t="s">
        <v>10</v>
      </c>
      <c r="H34" s="37">
        <f>568.6+167.7+7.1+193.4</f>
        <v>936.8</v>
      </c>
      <c r="I34" s="131"/>
    </row>
    <row r="35" spans="2:13" s="10" customFormat="1" ht="29.25" customHeight="1">
      <c r="B35" s="110" t="s">
        <v>21</v>
      </c>
      <c r="C35" s="101" t="s">
        <v>22</v>
      </c>
      <c r="D35" s="101"/>
      <c r="E35" s="101"/>
      <c r="F35" s="104"/>
      <c r="G35" s="35" t="s">
        <v>7</v>
      </c>
      <c r="H35" s="36">
        <f>H36+H37</f>
        <v>72.099999999999994</v>
      </c>
      <c r="I35" s="101" t="s">
        <v>127</v>
      </c>
      <c r="J35" s="8"/>
      <c r="K35" s="9"/>
    </row>
    <row r="36" spans="2:13" ht="29.25" customHeight="1">
      <c r="B36" s="111"/>
      <c r="C36" s="102"/>
      <c r="D36" s="102"/>
      <c r="E36" s="102"/>
      <c r="F36" s="105"/>
      <c r="G36" s="13" t="s">
        <v>9</v>
      </c>
      <c r="H36" s="37">
        <v>72.099999999999994</v>
      </c>
      <c r="I36" s="102"/>
    </row>
    <row r="37" spans="2:13" ht="29.25" customHeight="1">
      <c r="B37" s="111"/>
      <c r="C37" s="102"/>
      <c r="D37" s="102"/>
      <c r="E37" s="102"/>
      <c r="F37" s="105"/>
      <c r="G37" s="13" t="s">
        <v>10</v>
      </c>
      <c r="H37" s="37">
        <v>0</v>
      </c>
      <c r="I37" s="103"/>
    </row>
    <row r="38" spans="2:13" s="10" customFormat="1" ht="29.25" customHeight="1">
      <c r="B38" s="110" t="s">
        <v>23</v>
      </c>
      <c r="C38" s="101" t="s">
        <v>66</v>
      </c>
      <c r="D38" s="101"/>
      <c r="E38" s="101"/>
      <c r="F38" s="104"/>
      <c r="G38" s="35" t="s">
        <v>7</v>
      </c>
      <c r="H38" s="36">
        <f>H39+H40</f>
        <v>54.5</v>
      </c>
      <c r="I38" s="101" t="s">
        <v>24</v>
      </c>
      <c r="J38" s="8"/>
      <c r="K38" s="9"/>
    </row>
    <row r="39" spans="2:13" ht="29.25" customHeight="1">
      <c r="B39" s="111"/>
      <c r="C39" s="102"/>
      <c r="D39" s="102"/>
      <c r="E39" s="102"/>
      <c r="F39" s="105"/>
      <c r="G39" s="13" t="s">
        <v>9</v>
      </c>
      <c r="H39" s="37">
        <v>0</v>
      </c>
      <c r="I39" s="102"/>
    </row>
    <row r="40" spans="2:13" ht="63" customHeight="1">
      <c r="B40" s="111"/>
      <c r="C40" s="102"/>
      <c r="D40" s="102"/>
      <c r="E40" s="102"/>
      <c r="F40" s="105"/>
      <c r="G40" s="13" t="s">
        <v>10</v>
      </c>
      <c r="H40" s="37">
        <v>54.5</v>
      </c>
      <c r="I40" s="103"/>
    </row>
    <row r="41" spans="2:13" s="10" customFormat="1" ht="29.25" customHeight="1">
      <c r="B41" s="110" t="s">
        <v>25</v>
      </c>
      <c r="C41" s="101" t="s">
        <v>26</v>
      </c>
      <c r="D41" s="101"/>
      <c r="E41" s="101"/>
      <c r="F41" s="104"/>
      <c r="G41" s="35" t="s">
        <v>7</v>
      </c>
      <c r="H41" s="36">
        <f>H42+H43</f>
        <v>43068.6</v>
      </c>
      <c r="I41" s="101" t="s">
        <v>145</v>
      </c>
      <c r="J41" s="8"/>
      <c r="K41" s="9"/>
    </row>
    <row r="42" spans="2:13" ht="29.25" customHeight="1">
      <c r="B42" s="111"/>
      <c r="C42" s="102"/>
      <c r="D42" s="102"/>
      <c r="E42" s="102"/>
      <c r="F42" s="105"/>
      <c r="G42" s="13" t="s">
        <v>9</v>
      </c>
      <c r="H42" s="37">
        <v>1410</v>
      </c>
      <c r="I42" s="102"/>
    </row>
    <row r="43" spans="2:13" ht="29.25" customHeight="1">
      <c r="B43" s="111"/>
      <c r="C43" s="102"/>
      <c r="D43" s="102"/>
      <c r="E43" s="102"/>
      <c r="F43" s="105"/>
      <c r="G43" s="13" t="s">
        <v>10</v>
      </c>
      <c r="H43" s="37">
        <f>41757.9+67.2-166.5</f>
        <v>41658.6</v>
      </c>
      <c r="I43" s="103"/>
    </row>
    <row r="44" spans="2:13" s="38" customFormat="1" ht="29.45" customHeight="1">
      <c r="B44" s="116" t="s">
        <v>132</v>
      </c>
      <c r="C44" s="122" t="s">
        <v>134</v>
      </c>
      <c r="D44" s="122"/>
      <c r="E44" s="122"/>
      <c r="F44" s="132"/>
      <c r="G44" s="64" t="s">
        <v>7</v>
      </c>
      <c r="H44" s="65">
        <f>H46+H47+H45</f>
        <v>4172</v>
      </c>
      <c r="I44" s="168" t="s">
        <v>133</v>
      </c>
      <c r="J44" s="66"/>
      <c r="K44" s="67"/>
    </row>
    <row r="45" spans="2:13" s="38" customFormat="1" ht="29.45" customHeight="1">
      <c r="B45" s="117"/>
      <c r="C45" s="123"/>
      <c r="D45" s="123"/>
      <c r="E45" s="123"/>
      <c r="F45" s="133"/>
      <c r="G45" s="68" t="s">
        <v>8</v>
      </c>
      <c r="H45" s="65">
        <v>0</v>
      </c>
      <c r="I45" s="169"/>
      <c r="J45" s="66"/>
      <c r="K45" s="67"/>
    </row>
    <row r="46" spans="2:13" s="39" customFormat="1" ht="29.45" customHeight="1">
      <c r="B46" s="117"/>
      <c r="C46" s="123"/>
      <c r="D46" s="123"/>
      <c r="E46" s="123"/>
      <c r="F46" s="133"/>
      <c r="G46" s="68" t="s">
        <v>9</v>
      </c>
      <c r="H46" s="69">
        <v>4130.2</v>
      </c>
      <c r="I46" s="169"/>
      <c r="J46" s="70"/>
      <c r="K46" s="71"/>
    </row>
    <row r="47" spans="2:13" s="39" customFormat="1" ht="34.5" customHeight="1">
      <c r="B47" s="117"/>
      <c r="C47" s="123"/>
      <c r="D47" s="123"/>
      <c r="E47" s="123"/>
      <c r="F47" s="133"/>
      <c r="G47" s="68" t="s">
        <v>10</v>
      </c>
      <c r="H47" s="69">
        <v>41.8</v>
      </c>
      <c r="I47" s="170"/>
      <c r="J47" s="70"/>
      <c r="K47" s="71"/>
    </row>
    <row r="48" spans="2:13" s="47" customFormat="1" ht="30" customHeight="1">
      <c r="B48" s="136" t="s">
        <v>40</v>
      </c>
      <c r="C48" s="98" t="s">
        <v>67</v>
      </c>
      <c r="D48" s="139"/>
      <c r="E48" s="101" t="s">
        <v>119</v>
      </c>
      <c r="F48" s="104">
        <v>44926</v>
      </c>
      <c r="G48" s="60" t="s">
        <v>7</v>
      </c>
      <c r="H48" s="61">
        <f>H49+H50+H51+H52</f>
        <v>150276.1</v>
      </c>
      <c r="I48" s="153"/>
      <c r="J48" s="30">
        <f>J50+J51+J49</f>
        <v>150276.1</v>
      </c>
      <c r="K48" s="31">
        <f>J48-H48</f>
        <v>0</v>
      </c>
      <c r="L48" s="30"/>
      <c r="M48" s="46"/>
    </row>
    <row r="49" spans="2:13" s="48" customFormat="1">
      <c r="B49" s="137"/>
      <c r="C49" s="99"/>
      <c r="D49" s="140"/>
      <c r="E49" s="102"/>
      <c r="F49" s="105"/>
      <c r="G49" s="62" t="s">
        <v>8</v>
      </c>
      <c r="H49" s="61">
        <f>H75+H79+H83</f>
        <v>22065.4</v>
      </c>
      <c r="I49" s="154"/>
      <c r="J49" s="24">
        <v>22065.4</v>
      </c>
      <c r="K49" s="31">
        <f>J49-H49</f>
        <v>0</v>
      </c>
      <c r="L49" s="24"/>
      <c r="M49" s="46"/>
    </row>
    <row r="50" spans="2:13" s="48" customFormat="1">
      <c r="B50" s="137"/>
      <c r="C50" s="99"/>
      <c r="D50" s="140"/>
      <c r="E50" s="102"/>
      <c r="F50" s="105"/>
      <c r="G50" s="62" t="s">
        <v>9</v>
      </c>
      <c r="H50" s="61">
        <f>H54+H57+H60+H63+H66+H69+H72+H76+H80+H84</f>
        <v>103972.6</v>
      </c>
      <c r="I50" s="154"/>
      <c r="J50" s="24">
        <v>103972.6</v>
      </c>
      <c r="K50" s="33">
        <f>J50-H50</f>
        <v>0</v>
      </c>
      <c r="L50" s="24"/>
      <c r="M50" s="46"/>
    </row>
    <row r="51" spans="2:13" s="48" customFormat="1">
      <c r="B51" s="137"/>
      <c r="C51" s="99"/>
      <c r="D51" s="140"/>
      <c r="E51" s="102"/>
      <c r="F51" s="105"/>
      <c r="G51" s="62" t="s">
        <v>10</v>
      </c>
      <c r="H51" s="61">
        <f>H55+H58+H61+H64+H67+H70+H73+H81+H85</f>
        <v>24238.1</v>
      </c>
      <c r="I51" s="154"/>
      <c r="J51" s="24">
        <v>24238.1</v>
      </c>
      <c r="K51" s="33">
        <f>J51-H51</f>
        <v>0</v>
      </c>
      <c r="L51" s="24"/>
      <c r="M51" s="46"/>
    </row>
    <row r="52" spans="2:13" s="48" customFormat="1" ht="36.75" customHeight="1">
      <c r="B52" s="138"/>
      <c r="C52" s="100"/>
      <c r="D52" s="141"/>
      <c r="E52" s="103"/>
      <c r="F52" s="106"/>
      <c r="G52" s="62" t="s">
        <v>11</v>
      </c>
      <c r="H52" s="61">
        <v>0</v>
      </c>
      <c r="I52" s="155"/>
      <c r="J52" s="24"/>
      <c r="K52" s="33"/>
      <c r="L52" s="34"/>
    </row>
    <row r="53" spans="2:13" s="49" customFormat="1" ht="30" customHeight="1">
      <c r="B53" s="110" t="s">
        <v>41</v>
      </c>
      <c r="C53" s="101" t="s">
        <v>15</v>
      </c>
      <c r="D53" s="101"/>
      <c r="E53" s="101"/>
      <c r="F53" s="104"/>
      <c r="G53" s="35" t="s">
        <v>7</v>
      </c>
      <c r="H53" s="36">
        <f>H54+H55</f>
        <v>103931.20000000001</v>
      </c>
      <c r="I53" s="101" t="s">
        <v>123</v>
      </c>
      <c r="J53" s="8"/>
      <c r="K53" s="9"/>
      <c r="L53" s="10"/>
    </row>
    <row r="54" spans="2:13" s="50" customFormat="1" ht="23.25" customHeight="1">
      <c r="B54" s="111"/>
      <c r="C54" s="102"/>
      <c r="D54" s="102"/>
      <c r="E54" s="102"/>
      <c r="F54" s="105"/>
      <c r="G54" s="13" t="s">
        <v>9</v>
      </c>
      <c r="H54" s="37">
        <v>100067.6</v>
      </c>
      <c r="I54" s="102"/>
      <c r="J54" s="2"/>
      <c r="K54" s="3"/>
      <c r="L54" s="1"/>
    </row>
    <row r="55" spans="2:13" s="50" customFormat="1" ht="25.5" customHeight="1">
      <c r="B55" s="111"/>
      <c r="C55" s="102"/>
      <c r="D55" s="102"/>
      <c r="E55" s="102"/>
      <c r="F55" s="105"/>
      <c r="G55" s="13" t="s">
        <v>10</v>
      </c>
      <c r="H55" s="37">
        <f>3582.2+281.4</f>
        <v>3863.6</v>
      </c>
      <c r="I55" s="103"/>
      <c r="J55" s="2"/>
      <c r="K55" s="3"/>
      <c r="L55" s="1"/>
    </row>
    <row r="56" spans="2:13" s="49" customFormat="1" ht="28.9" customHeight="1">
      <c r="B56" s="110" t="s">
        <v>42</v>
      </c>
      <c r="C56" s="129" t="s">
        <v>68</v>
      </c>
      <c r="D56" s="101"/>
      <c r="E56" s="101"/>
      <c r="F56" s="104"/>
      <c r="G56" s="35" t="s">
        <v>7</v>
      </c>
      <c r="H56" s="36">
        <f>H57+H58</f>
        <v>1961.4</v>
      </c>
      <c r="I56" s="101" t="s">
        <v>105</v>
      </c>
      <c r="J56" s="8"/>
      <c r="K56" s="9"/>
      <c r="L56" s="10"/>
    </row>
    <row r="57" spans="2:13" s="50" customFormat="1" ht="28.9" customHeight="1">
      <c r="B57" s="111"/>
      <c r="C57" s="130"/>
      <c r="D57" s="102"/>
      <c r="E57" s="102"/>
      <c r="F57" s="105"/>
      <c r="G57" s="13" t="s">
        <v>9</v>
      </c>
      <c r="H57" s="69">
        <f>2039-77.6</f>
        <v>1961.4</v>
      </c>
      <c r="I57" s="102"/>
      <c r="J57" s="2"/>
      <c r="K57" s="3"/>
      <c r="L57" s="1"/>
    </row>
    <row r="58" spans="2:13" s="50" customFormat="1" ht="28.9" customHeight="1">
      <c r="B58" s="111"/>
      <c r="C58" s="130"/>
      <c r="D58" s="102"/>
      <c r="E58" s="102"/>
      <c r="F58" s="105"/>
      <c r="G58" s="13" t="s">
        <v>10</v>
      </c>
      <c r="H58" s="37">
        <v>0</v>
      </c>
      <c r="I58" s="103"/>
      <c r="J58" s="2"/>
      <c r="K58" s="3"/>
      <c r="L58" s="1"/>
    </row>
    <row r="59" spans="2:13" s="49" customFormat="1" ht="34.9" customHeight="1">
      <c r="B59" s="110" t="s">
        <v>43</v>
      </c>
      <c r="C59" s="101" t="s">
        <v>20</v>
      </c>
      <c r="D59" s="101"/>
      <c r="E59" s="101"/>
      <c r="F59" s="104"/>
      <c r="G59" s="35" t="s">
        <v>7</v>
      </c>
      <c r="H59" s="36">
        <f>H60+H61</f>
        <v>160</v>
      </c>
      <c r="I59" s="129" t="s">
        <v>121</v>
      </c>
      <c r="J59" s="8"/>
      <c r="K59" s="9"/>
      <c r="L59" s="10"/>
    </row>
    <row r="60" spans="2:13" s="50" customFormat="1" ht="34.9" customHeight="1">
      <c r="B60" s="111"/>
      <c r="C60" s="102"/>
      <c r="D60" s="102"/>
      <c r="E60" s="102"/>
      <c r="F60" s="105"/>
      <c r="G60" s="13" t="s">
        <v>9</v>
      </c>
      <c r="H60" s="37">
        <v>0</v>
      </c>
      <c r="I60" s="130"/>
      <c r="J60" s="2"/>
      <c r="K60" s="3"/>
      <c r="L60" s="1"/>
    </row>
    <row r="61" spans="2:13" s="50" customFormat="1" ht="39" customHeight="1">
      <c r="B61" s="111"/>
      <c r="C61" s="102"/>
      <c r="D61" s="102"/>
      <c r="E61" s="102"/>
      <c r="F61" s="105"/>
      <c r="G61" s="13" t="s">
        <v>10</v>
      </c>
      <c r="H61" s="37">
        <v>160</v>
      </c>
      <c r="I61" s="131"/>
      <c r="J61" s="2"/>
      <c r="K61" s="3"/>
      <c r="L61" s="1"/>
    </row>
    <row r="62" spans="2:13" s="49" customFormat="1" ht="25.5" customHeight="1">
      <c r="B62" s="110" t="s">
        <v>44</v>
      </c>
      <c r="C62" s="101" t="s">
        <v>48</v>
      </c>
      <c r="D62" s="101"/>
      <c r="E62" s="101"/>
      <c r="F62" s="104"/>
      <c r="G62" s="35" t="s">
        <v>7</v>
      </c>
      <c r="H62" s="65">
        <f>H63+H64</f>
        <v>147.6</v>
      </c>
      <c r="I62" s="122" t="s">
        <v>144</v>
      </c>
      <c r="J62" s="8"/>
      <c r="K62" s="9"/>
      <c r="L62" s="10"/>
    </row>
    <row r="63" spans="2:13" s="50" customFormat="1" ht="24.75" customHeight="1">
      <c r="B63" s="111"/>
      <c r="C63" s="102"/>
      <c r="D63" s="102"/>
      <c r="E63" s="102"/>
      <c r="F63" s="105"/>
      <c r="G63" s="13" t="s">
        <v>9</v>
      </c>
      <c r="H63" s="69">
        <v>147.6</v>
      </c>
      <c r="I63" s="123"/>
      <c r="J63" s="2"/>
      <c r="K63" s="3"/>
      <c r="L63" s="1"/>
    </row>
    <row r="64" spans="2:13" s="50" customFormat="1" ht="29.25" customHeight="1">
      <c r="B64" s="111"/>
      <c r="C64" s="102"/>
      <c r="D64" s="102"/>
      <c r="E64" s="102"/>
      <c r="F64" s="105"/>
      <c r="G64" s="13" t="s">
        <v>10</v>
      </c>
      <c r="H64" s="69">
        <v>0</v>
      </c>
      <c r="I64" s="124"/>
      <c r="J64" s="2"/>
      <c r="K64" s="3"/>
      <c r="L64" s="1"/>
    </row>
    <row r="65" spans="2:12" s="51" customFormat="1" ht="32.450000000000003" customHeight="1">
      <c r="B65" s="116" t="s">
        <v>45</v>
      </c>
      <c r="C65" s="122" t="s">
        <v>47</v>
      </c>
      <c r="D65" s="122"/>
      <c r="E65" s="122"/>
      <c r="F65" s="132"/>
      <c r="G65" s="64" t="s">
        <v>7</v>
      </c>
      <c r="H65" s="65">
        <f>H66+H67</f>
        <v>1081.9000000000001</v>
      </c>
      <c r="I65" s="122" t="s">
        <v>137</v>
      </c>
      <c r="J65" s="66"/>
      <c r="K65" s="67"/>
      <c r="L65" s="38"/>
    </row>
    <row r="66" spans="2:12" s="52" customFormat="1" ht="32.450000000000003" customHeight="1">
      <c r="B66" s="117"/>
      <c r="C66" s="123"/>
      <c r="D66" s="123"/>
      <c r="E66" s="123"/>
      <c r="F66" s="133"/>
      <c r="G66" s="68" t="s">
        <v>9</v>
      </c>
      <c r="H66" s="69">
        <v>0</v>
      </c>
      <c r="I66" s="123"/>
      <c r="J66" s="70"/>
      <c r="K66" s="71"/>
      <c r="L66" s="39"/>
    </row>
    <row r="67" spans="2:12" s="52" customFormat="1" ht="32.450000000000003" customHeight="1">
      <c r="B67" s="117"/>
      <c r="C67" s="123"/>
      <c r="D67" s="123"/>
      <c r="E67" s="123"/>
      <c r="F67" s="133"/>
      <c r="G67" s="68" t="s">
        <v>10</v>
      </c>
      <c r="H67" s="69">
        <v>1081.9000000000001</v>
      </c>
      <c r="I67" s="124"/>
      <c r="J67" s="70"/>
      <c r="K67" s="71"/>
      <c r="L67" s="39"/>
    </row>
    <row r="68" spans="2:12" s="49" customFormat="1" ht="36.75" customHeight="1">
      <c r="B68" s="110" t="s">
        <v>46</v>
      </c>
      <c r="C68" s="101" t="s">
        <v>26</v>
      </c>
      <c r="D68" s="101"/>
      <c r="E68" s="101"/>
      <c r="F68" s="104"/>
      <c r="G68" s="35" t="s">
        <v>7</v>
      </c>
      <c r="H68" s="36">
        <f>H69+H70</f>
        <v>19319.7</v>
      </c>
      <c r="I68" s="101" t="s">
        <v>138</v>
      </c>
      <c r="J68" s="8"/>
      <c r="K68" s="9"/>
      <c r="L68" s="10"/>
    </row>
    <row r="69" spans="2:12" s="50" customFormat="1" ht="32.25" customHeight="1">
      <c r="B69" s="111"/>
      <c r="C69" s="102"/>
      <c r="D69" s="102"/>
      <c r="E69" s="102"/>
      <c r="F69" s="105"/>
      <c r="G69" s="13" t="s">
        <v>9</v>
      </c>
      <c r="H69" s="37">
        <v>338</v>
      </c>
      <c r="I69" s="102"/>
      <c r="J69" s="2"/>
      <c r="K69" s="3"/>
      <c r="L69" s="1"/>
    </row>
    <row r="70" spans="2:12" s="50" customFormat="1" ht="28.9" customHeight="1">
      <c r="B70" s="111"/>
      <c r="C70" s="102"/>
      <c r="D70" s="102"/>
      <c r="E70" s="102"/>
      <c r="F70" s="105"/>
      <c r="G70" s="13" t="s">
        <v>10</v>
      </c>
      <c r="H70" s="37">
        <f>16846.7-6.1+341.1+1800</f>
        <v>18981.7</v>
      </c>
      <c r="I70" s="103"/>
      <c r="J70" s="2"/>
      <c r="K70" s="3"/>
      <c r="L70" s="1"/>
    </row>
    <row r="71" spans="2:12" s="49" customFormat="1" ht="21" hidden="1" customHeight="1">
      <c r="B71" s="110" t="s">
        <v>63</v>
      </c>
      <c r="C71" s="101" t="s">
        <v>64</v>
      </c>
      <c r="D71" s="101"/>
      <c r="E71" s="101"/>
      <c r="F71" s="104"/>
      <c r="G71" s="35" t="s">
        <v>7</v>
      </c>
      <c r="H71" s="36">
        <f>H72+H73</f>
        <v>0</v>
      </c>
      <c r="I71" s="122"/>
      <c r="J71" s="8"/>
      <c r="K71" s="9"/>
      <c r="L71" s="10"/>
    </row>
    <row r="72" spans="2:12" s="50" customFormat="1" ht="21" hidden="1" customHeight="1">
      <c r="B72" s="111"/>
      <c r="C72" s="102"/>
      <c r="D72" s="102"/>
      <c r="E72" s="102"/>
      <c r="F72" s="105"/>
      <c r="G72" s="13" t="s">
        <v>9</v>
      </c>
      <c r="H72" s="37">
        <v>0</v>
      </c>
      <c r="I72" s="123"/>
      <c r="J72" s="2"/>
      <c r="K72" s="3"/>
      <c r="L72" s="1"/>
    </row>
    <row r="73" spans="2:12" s="50" customFormat="1" ht="21" hidden="1" customHeight="1">
      <c r="B73" s="111"/>
      <c r="C73" s="102"/>
      <c r="D73" s="102"/>
      <c r="E73" s="102"/>
      <c r="F73" s="105"/>
      <c r="G73" s="13" t="s">
        <v>10</v>
      </c>
      <c r="H73" s="37">
        <v>0</v>
      </c>
      <c r="I73" s="124"/>
      <c r="J73" s="2"/>
      <c r="K73" s="3"/>
      <c r="L73" s="1"/>
    </row>
    <row r="74" spans="2:12" s="49" customFormat="1" ht="26.25" customHeight="1">
      <c r="B74" s="110" t="s">
        <v>63</v>
      </c>
      <c r="C74" s="101" t="s">
        <v>89</v>
      </c>
      <c r="D74" s="101"/>
      <c r="E74" s="101"/>
      <c r="F74" s="104"/>
      <c r="G74" s="35" t="s">
        <v>7</v>
      </c>
      <c r="H74" s="36">
        <f>H76+H77+H75</f>
        <v>8593.2000000000007</v>
      </c>
      <c r="I74" s="101" t="s">
        <v>122</v>
      </c>
      <c r="J74" s="8"/>
      <c r="K74" s="9"/>
      <c r="L74" s="10"/>
    </row>
    <row r="75" spans="2:12" s="49" customFormat="1" ht="30" customHeight="1">
      <c r="B75" s="111"/>
      <c r="C75" s="102"/>
      <c r="D75" s="102"/>
      <c r="E75" s="102"/>
      <c r="F75" s="105"/>
      <c r="G75" s="68" t="s">
        <v>8</v>
      </c>
      <c r="H75" s="36">
        <v>8593.2000000000007</v>
      </c>
      <c r="I75" s="102"/>
      <c r="J75" s="8"/>
      <c r="K75" s="9"/>
      <c r="L75" s="10"/>
    </row>
    <row r="76" spans="2:12" s="50" customFormat="1" ht="26.25" customHeight="1">
      <c r="B76" s="111"/>
      <c r="C76" s="102"/>
      <c r="D76" s="102"/>
      <c r="E76" s="102"/>
      <c r="F76" s="105"/>
      <c r="G76" s="68" t="s">
        <v>9</v>
      </c>
      <c r="H76" s="37">
        <v>0</v>
      </c>
      <c r="I76" s="102"/>
      <c r="J76" s="2"/>
      <c r="K76" s="3"/>
      <c r="L76" s="1"/>
    </row>
    <row r="77" spans="2:12" s="50" customFormat="1" ht="24" customHeight="1">
      <c r="B77" s="111"/>
      <c r="C77" s="102"/>
      <c r="D77" s="102"/>
      <c r="E77" s="102"/>
      <c r="F77" s="105"/>
      <c r="G77" s="68" t="s">
        <v>10</v>
      </c>
      <c r="H77" s="37">
        <v>0</v>
      </c>
      <c r="I77" s="103"/>
      <c r="J77" s="2"/>
      <c r="K77" s="3"/>
      <c r="L77" s="1"/>
    </row>
    <row r="78" spans="2:12" s="49" customFormat="1" ht="20.45" customHeight="1">
      <c r="B78" s="110" t="s">
        <v>82</v>
      </c>
      <c r="C78" s="101" t="s">
        <v>88</v>
      </c>
      <c r="D78" s="101"/>
      <c r="E78" s="101"/>
      <c r="F78" s="104"/>
      <c r="G78" s="64" t="s">
        <v>7</v>
      </c>
      <c r="H78" s="36">
        <f>H80+H81+H79</f>
        <v>14476.900000000001</v>
      </c>
      <c r="I78" s="101" t="s">
        <v>139</v>
      </c>
      <c r="J78" s="8"/>
      <c r="K78" s="9"/>
      <c r="L78" s="10"/>
    </row>
    <row r="79" spans="2:12" s="49" customFormat="1" ht="20.45" customHeight="1">
      <c r="B79" s="111"/>
      <c r="C79" s="102"/>
      <c r="D79" s="102"/>
      <c r="E79" s="102"/>
      <c r="F79" s="105"/>
      <c r="G79" s="68" t="s">
        <v>8</v>
      </c>
      <c r="H79" s="36">
        <v>13472.2</v>
      </c>
      <c r="I79" s="102"/>
      <c r="J79" s="8"/>
      <c r="K79" s="9"/>
      <c r="L79" s="10"/>
    </row>
    <row r="80" spans="2:12" s="50" customFormat="1" ht="20.45" customHeight="1">
      <c r="B80" s="111"/>
      <c r="C80" s="102"/>
      <c r="D80" s="102"/>
      <c r="E80" s="102"/>
      <c r="F80" s="105"/>
      <c r="G80" s="13" t="s">
        <v>9</v>
      </c>
      <c r="H80" s="37">
        <v>859.9</v>
      </c>
      <c r="I80" s="102"/>
      <c r="J80" s="2"/>
      <c r="K80" s="3"/>
      <c r="L80" s="1"/>
    </row>
    <row r="81" spans="2:12" s="50" customFormat="1" ht="34.5" customHeight="1">
      <c r="B81" s="111"/>
      <c r="C81" s="102"/>
      <c r="D81" s="102"/>
      <c r="E81" s="102"/>
      <c r="F81" s="105"/>
      <c r="G81" s="13" t="s">
        <v>10</v>
      </c>
      <c r="H81" s="37">
        <v>144.80000000000001</v>
      </c>
      <c r="I81" s="103"/>
      <c r="J81" s="2"/>
      <c r="K81" s="3"/>
      <c r="L81" s="1"/>
    </row>
    <row r="82" spans="2:12" s="51" customFormat="1" ht="29.45" customHeight="1">
      <c r="B82" s="116" t="s">
        <v>124</v>
      </c>
      <c r="C82" s="122" t="s">
        <v>134</v>
      </c>
      <c r="D82" s="122"/>
      <c r="E82" s="122"/>
      <c r="F82" s="132"/>
      <c r="G82" s="64" t="s">
        <v>7</v>
      </c>
      <c r="H82" s="65">
        <f>H84+H85+H83</f>
        <v>604.20000000000005</v>
      </c>
      <c r="I82" s="122" t="s">
        <v>142</v>
      </c>
      <c r="J82" s="66"/>
      <c r="K82" s="67"/>
      <c r="L82" s="38"/>
    </row>
    <row r="83" spans="2:12" s="51" customFormat="1" ht="29.45" customHeight="1">
      <c r="B83" s="117"/>
      <c r="C83" s="123"/>
      <c r="D83" s="123"/>
      <c r="E83" s="123"/>
      <c r="F83" s="133"/>
      <c r="G83" s="68" t="s">
        <v>8</v>
      </c>
      <c r="H83" s="65">
        <v>0</v>
      </c>
      <c r="I83" s="123"/>
      <c r="J83" s="66"/>
      <c r="K83" s="67"/>
      <c r="L83" s="38"/>
    </row>
    <row r="84" spans="2:12" s="52" customFormat="1" ht="29.45" customHeight="1">
      <c r="B84" s="117"/>
      <c r="C84" s="123"/>
      <c r="D84" s="123"/>
      <c r="E84" s="123"/>
      <c r="F84" s="133"/>
      <c r="G84" s="68" t="s">
        <v>9</v>
      </c>
      <c r="H84" s="69">
        <v>598.1</v>
      </c>
      <c r="I84" s="123"/>
      <c r="J84" s="70"/>
      <c r="K84" s="71"/>
      <c r="L84" s="39"/>
    </row>
    <row r="85" spans="2:12" s="52" customFormat="1" ht="34.5" customHeight="1">
      <c r="B85" s="117"/>
      <c r="C85" s="123"/>
      <c r="D85" s="123"/>
      <c r="E85" s="123"/>
      <c r="F85" s="133"/>
      <c r="G85" s="68" t="s">
        <v>10</v>
      </c>
      <c r="H85" s="69">
        <v>6.1</v>
      </c>
      <c r="I85" s="124"/>
      <c r="J85" s="70"/>
      <c r="K85" s="71"/>
      <c r="L85" s="39"/>
    </row>
    <row r="86" spans="2:12" s="25" customFormat="1" ht="30" customHeight="1">
      <c r="B86" s="95" t="s">
        <v>28</v>
      </c>
      <c r="C86" s="98" t="s">
        <v>27</v>
      </c>
      <c r="D86" s="98"/>
      <c r="E86" s="101" t="s">
        <v>119</v>
      </c>
      <c r="F86" s="104">
        <v>44926</v>
      </c>
      <c r="G86" s="40" t="s">
        <v>7</v>
      </c>
      <c r="H86" s="41">
        <f>H87+H88+H89+H90</f>
        <v>25063.200000000001</v>
      </c>
      <c r="I86" s="135"/>
      <c r="J86" s="42">
        <f>J88+J89+J87</f>
        <v>25063.200000000001</v>
      </c>
      <c r="K86" s="43">
        <f>J86-H86</f>
        <v>0</v>
      </c>
    </row>
    <row r="87" spans="2:12" s="26" customFormat="1" ht="20.25" customHeight="1">
      <c r="B87" s="96"/>
      <c r="C87" s="99"/>
      <c r="D87" s="99"/>
      <c r="E87" s="102"/>
      <c r="F87" s="105"/>
      <c r="G87" s="44" t="s">
        <v>8</v>
      </c>
      <c r="H87" s="41">
        <v>0</v>
      </c>
      <c r="I87" s="93"/>
      <c r="J87" s="42"/>
      <c r="K87" s="45"/>
    </row>
    <row r="88" spans="2:12" s="26" customFormat="1" ht="30.75" customHeight="1">
      <c r="B88" s="96"/>
      <c r="C88" s="99"/>
      <c r="D88" s="99"/>
      <c r="E88" s="102"/>
      <c r="F88" s="105"/>
      <c r="G88" s="44" t="s">
        <v>9</v>
      </c>
      <c r="H88" s="41">
        <f>H92+H95+H98+H101+H104+H158</f>
        <v>4914.3</v>
      </c>
      <c r="I88" s="93"/>
      <c r="J88" s="42">
        <v>4914.3</v>
      </c>
      <c r="K88" s="43">
        <f>J88-H88</f>
        <v>0</v>
      </c>
    </row>
    <row r="89" spans="2:12" s="26" customFormat="1" ht="30" customHeight="1">
      <c r="B89" s="96"/>
      <c r="C89" s="99"/>
      <c r="D89" s="99"/>
      <c r="E89" s="102"/>
      <c r="F89" s="105"/>
      <c r="G89" s="44" t="s">
        <v>10</v>
      </c>
      <c r="H89" s="41">
        <f>H93+H96+H99+H102+H105</f>
        <v>20148.900000000001</v>
      </c>
      <c r="I89" s="93"/>
      <c r="J89" s="42">
        <v>20148.900000000001</v>
      </c>
      <c r="K89" s="43">
        <f>J89-H89</f>
        <v>0</v>
      </c>
    </row>
    <row r="90" spans="2:12" s="26" customFormat="1" ht="33" customHeight="1">
      <c r="B90" s="97"/>
      <c r="C90" s="100"/>
      <c r="D90" s="100"/>
      <c r="E90" s="103"/>
      <c r="F90" s="106"/>
      <c r="G90" s="44" t="s">
        <v>11</v>
      </c>
      <c r="H90" s="41">
        <v>0</v>
      </c>
      <c r="I90" s="94"/>
      <c r="J90" s="24"/>
      <c r="K90" s="33"/>
    </row>
    <row r="91" spans="2:12" s="10" customFormat="1" ht="30" customHeight="1">
      <c r="B91" s="110" t="s">
        <v>29</v>
      </c>
      <c r="C91" s="101" t="s">
        <v>15</v>
      </c>
      <c r="D91" s="101"/>
      <c r="E91" s="101"/>
      <c r="F91" s="104"/>
      <c r="G91" s="35" t="s">
        <v>7</v>
      </c>
      <c r="H91" s="36">
        <f>H92+H93</f>
        <v>20480.900000000001</v>
      </c>
      <c r="I91" s="101" t="s">
        <v>69</v>
      </c>
      <c r="J91" s="8"/>
      <c r="K91" s="9"/>
    </row>
    <row r="92" spans="2:12" ht="23.25" customHeight="1">
      <c r="B92" s="111"/>
      <c r="C92" s="102"/>
      <c r="D92" s="102"/>
      <c r="E92" s="102"/>
      <c r="F92" s="105"/>
      <c r="G92" s="13" t="s">
        <v>9</v>
      </c>
      <c r="H92" s="37">
        <v>4896</v>
      </c>
      <c r="I92" s="102"/>
    </row>
    <row r="93" spans="2:12" ht="20.25" customHeight="1">
      <c r="B93" s="111"/>
      <c r="C93" s="102"/>
      <c r="D93" s="102"/>
      <c r="E93" s="102"/>
      <c r="F93" s="105"/>
      <c r="G93" s="13" t="s">
        <v>10</v>
      </c>
      <c r="H93" s="37">
        <f>13976.4+1608.5</f>
        <v>15584.9</v>
      </c>
      <c r="I93" s="103"/>
    </row>
    <row r="94" spans="2:12" s="10" customFormat="1" ht="32.25" customHeight="1">
      <c r="B94" s="110" t="s">
        <v>30</v>
      </c>
      <c r="C94" s="101" t="s">
        <v>70</v>
      </c>
      <c r="D94" s="101"/>
      <c r="E94" s="101"/>
      <c r="F94" s="104"/>
      <c r="G94" s="35" t="s">
        <v>7</v>
      </c>
      <c r="H94" s="36">
        <f>H95+H96</f>
        <v>64.099999999999994</v>
      </c>
      <c r="I94" s="101" t="s">
        <v>31</v>
      </c>
      <c r="J94" s="8"/>
      <c r="K94" s="9"/>
    </row>
    <row r="95" spans="2:12" ht="27.75" customHeight="1">
      <c r="B95" s="111"/>
      <c r="C95" s="102"/>
      <c r="D95" s="102"/>
      <c r="E95" s="102"/>
      <c r="F95" s="105"/>
      <c r="G95" s="13" t="s">
        <v>9</v>
      </c>
      <c r="H95" s="37">
        <v>0</v>
      </c>
      <c r="I95" s="102"/>
    </row>
    <row r="96" spans="2:12" ht="30" customHeight="1">
      <c r="B96" s="111"/>
      <c r="C96" s="102"/>
      <c r="D96" s="102"/>
      <c r="E96" s="102"/>
      <c r="F96" s="105"/>
      <c r="G96" s="13" t="s">
        <v>10</v>
      </c>
      <c r="H96" s="37">
        <f>23.5+40.6</f>
        <v>64.099999999999994</v>
      </c>
      <c r="I96" s="103"/>
    </row>
    <row r="97" spans="2:12" s="10" customFormat="1" ht="53.25" customHeight="1">
      <c r="B97" s="110" t="s">
        <v>34</v>
      </c>
      <c r="C97" s="101" t="s">
        <v>32</v>
      </c>
      <c r="D97" s="101"/>
      <c r="E97" s="101"/>
      <c r="F97" s="104"/>
      <c r="G97" s="35" t="s">
        <v>7</v>
      </c>
      <c r="H97" s="36">
        <f>H98+H99</f>
        <v>131.6</v>
      </c>
      <c r="I97" s="101" t="s">
        <v>135</v>
      </c>
      <c r="J97" s="8"/>
      <c r="K97" s="9"/>
    </row>
    <row r="98" spans="2:12" ht="57" customHeight="1">
      <c r="B98" s="111"/>
      <c r="C98" s="102"/>
      <c r="D98" s="102"/>
      <c r="E98" s="102"/>
      <c r="F98" s="105"/>
      <c r="G98" s="13" t="s">
        <v>9</v>
      </c>
      <c r="H98" s="37">
        <v>0</v>
      </c>
      <c r="I98" s="130"/>
    </row>
    <row r="99" spans="2:12" ht="36" customHeight="1">
      <c r="B99" s="111"/>
      <c r="C99" s="102"/>
      <c r="D99" s="102"/>
      <c r="E99" s="102"/>
      <c r="F99" s="105"/>
      <c r="G99" s="13" t="s">
        <v>10</v>
      </c>
      <c r="H99" s="37">
        <v>131.6</v>
      </c>
      <c r="I99" s="131"/>
      <c r="K99" s="27"/>
    </row>
    <row r="100" spans="2:12" s="10" customFormat="1" ht="40.5" customHeight="1">
      <c r="B100" s="110" t="s">
        <v>33</v>
      </c>
      <c r="C100" s="101" t="s">
        <v>66</v>
      </c>
      <c r="D100" s="101"/>
      <c r="E100" s="101"/>
      <c r="F100" s="104"/>
      <c r="G100" s="35" t="s">
        <v>7</v>
      </c>
      <c r="H100" s="36">
        <f>H101+H102</f>
        <v>439.1</v>
      </c>
      <c r="I100" s="101" t="s">
        <v>71</v>
      </c>
      <c r="J100" s="8"/>
      <c r="K100" s="9"/>
    </row>
    <row r="101" spans="2:12" ht="27" customHeight="1">
      <c r="B101" s="111"/>
      <c r="C101" s="102"/>
      <c r="D101" s="102"/>
      <c r="E101" s="102"/>
      <c r="F101" s="105"/>
      <c r="G101" s="13" t="s">
        <v>9</v>
      </c>
      <c r="H101" s="37">
        <v>0</v>
      </c>
      <c r="I101" s="102"/>
    </row>
    <row r="102" spans="2:12" ht="33" customHeight="1">
      <c r="B102" s="111"/>
      <c r="C102" s="102"/>
      <c r="D102" s="102"/>
      <c r="E102" s="102"/>
      <c r="F102" s="105"/>
      <c r="G102" s="13" t="s">
        <v>10</v>
      </c>
      <c r="H102" s="37">
        <v>439.1</v>
      </c>
      <c r="I102" s="103"/>
    </row>
    <row r="103" spans="2:12" s="10" customFormat="1" ht="31.5" customHeight="1">
      <c r="B103" s="110" t="s">
        <v>35</v>
      </c>
      <c r="C103" s="101" t="s">
        <v>26</v>
      </c>
      <c r="D103" s="101"/>
      <c r="E103" s="101"/>
      <c r="F103" s="104"/>
      <c r="G103" s="35" t="s">
        <v>7</v>
      </c>
      <c r="H103" s="36">
        <f>H104+H105</f>
        <v>3947.5</v>
      </c>
      <c r="I103" s="101" t="s">
        <v>113</v>
      </c>
      <c r="J103" s="8"/>
      <c r="K103" s="9"/>
    </row>
    <row r="104" spans="2:12" ht="24.75" customHeight="1">
      <c r="B104" s="111"/>
      <c r="C104" s="102"/>
      <c r="D104" s="102"/>
      <c r="E104" s="102"/>
      <c r="F104" s="105"/>
      <c r="G104" s="13" t="s">
        <v>9</v>
      </c>
      <c r="H104" s="37">
        <v>18.3</v>
      </c>
      <c r="I104" s="102"/>
    </row>
    <row r="105" spans="2:12" ht="27.75" customHeight="1">
      <c r="B105" s="111"/>
      <c r="C105" s="102"/>
      <c r="D105" s="102"/>
      <c r="E105" s="102"/>
      <c r="F105" s="105"/>
      <c r="G105" s="13" t="s">
        <v>10</v>
      </c>
      <c r="H105" s="37">
        <f>3955.1+27-52.9</f>
        <v>3929.2</v>
      </c>
      <c r="I105" s="103"/>
    </row>
    <row r="106" spans="2:12" s="53" customFormat="1" ht="30" customHeight="1">
      <c r="B106" s="95" t="s">
        <v>36</v>
      </c>
      <c r="C106" s="98" t="s">
        <v>72</v>
      </c>
      <c r="D106" s="98"/>
      <c r="E106" s="101" t="s">
        <v>119</v>
      </c>
      <c r="F106" s="104">
        <v>44926</v>
      </c>
      <c r="G106" s="40" t="s">
        <v>7</v>
      </c>
      <c r="H106" s="41">
        <f>H107+H108+H109+H110</f>
        <v>1627.2</v>
      </c>
      <c r="I106" s="92" t="s">
        <v>87</v>
      </c>
      <c r="J106" s="72">
        <f>J107+J108+J109</f>
        <v>1627.2</v>
      </c>
      <c r="K106" s="73">
        <f>H106-J106</f>
        <v>0</v>
      </c>
      <c r="L106" s="25"/>
    </row>
    <row r="107" spans="2:12" s="54" customFormat="1" ht="26.25" customHeight="1">
      <c r="B107" s="96"/>
      <c r="C107" s="99"/>
      <c r="D107" s="99"/>
      <c r="E107" s="102"/>
      <c r="F107" s="105"/>
      <c r="G107" s="44" t="s">
        <v>8</v>
      </c>
      <c r="H107" s="41">
        <v>0</v>
      </c>
      <c r="I107" s="93"/>
      <c r="J107" s="74"/>
      <c r="K107" s="75"/>
      <c r="L107" s="26"/>
    </row>
    <row r="108" spans="2:12" s="54" customFormat="1" ht="27.75" customHeight="1">
      <c r="B108" s="96"/>
      <c r="C108" s="99"/>
      <c r="D108" s="99"/>
      <c r="E108" s="102"/>
      <c r="F108" s="105"/>
      <c r="G108" s="44" t="s">
        <v>9</v>
      </c>
      <c r="H108" s="41">
        <f>H113+H118</f>
        <v>810</v>
      </c>
      <c r="I108" s="93"/>
      <c r="J108" s="74">
        <v>810</v>
      </c>
      <c r="K108" s="75">
        <f>H108-J108</f>
        <v>0</v>
      </c>
      <c r="L108" s="26"/>
    </row>
    <row r="109" spans="2:12" s="54" customFormat="1" ht="30" customHeight="1">
      <c r="B109" s="96"/>
      <c r="C109" s="99"/>
      <c r="D109" s="99"/>
      <c r="E109" s="102"/>
      <c r="F109" s="105"/>
      <c r="G109" s="44" t="s">
        <v>10</v>
      </c>
      <c r="H109" s="41">
        <f>H114+H119</f>
        <v>817.2</v>
      </c>
      <c r="I109" s="93"/>
      <c r="J109" s="74">
        <v>817.2</v>
      </c>
      <c r="K109" s="75">
        <f>H109-J109</f>
        <v>0</v>
      </c>
      <c r="L109" s="26"/>
    </row>
    <row r="110" spans="2:12" s="54" customFormat="1" ht="33" customHeight="1">
      <c r="B110" s="97"/>
      <c r="C110" s="100"/>
      <c r="D110" s="100"/>
      <c r="E110" s="103"/>
      <c r="F110" s="106"/>
      <c r="G110" s="44" t="s">
        <v>11</v>
      </c>
      <c r="H110" s="41">
        <v>0</v>
      </c>
      <c r="I110" s="94"/>
      <c r="J110" s="74"/>
      <c r="K110" s="75"/>
      <c r="L110" s="26"/>
    </row>
    <row r="111" spans="2:12" s="49" customFormat="1" ht="25.5" customHeight="1">
      <c r="B111" s="110" t="s">
        <v>50</v>
      </c>
      <c r="C111" s="101" t="s">
        <v>51</v>
      </c>
      <c r="D111" s="101"/>
      <c r="E111" s="101" t="s">
        <v>119</v>
      </c>
      <c r="F111" s="104">
        <v>44926</v>
      </c>
      <c r="G111" s="35" t="s">
        <v>7</v>
      </c>
      <c r="H111" s="11">
        <f>H112+H113+H114+H115</f>
        <v>1507.2</v>
      </c>
      <c r="I111" s="107" t="s">
        <v>143</v>
      </c>
      <c r="J111" s="8"/>
      <c r="K111" s="9"/>
      <c r="L111" s="10"/>
    </row>
    <row r="112" spans="2:12" s="50" customFormat="1" ht="21.75" customHeight="1">
      <c r="B112" s="111"/>
      <c r="C112" s="102"/>
      <c r="D112" s="102"/>
      <c r="E112" s="102"/>
      <c r="F112" s="105"/>
      <c r="G112" s="13" t="s">
        <v>8</v>
      </c>
      <c r="H112" s="11">
        <v>0</v>
      </c>
      <c r="I112" s="108"/>
      <c r="J112" s="2"/>
      <c r="K112" s="3"/>
      <c r="L112" s="1"/>
    </row>
    <row r="113" spans="2:12" s="50" customFormat="1" ht="21" customHeight="1">
      <c r="B113" s="111"/>
      <c r="C113" s="102"/>
      <c r="D113" s="102"/>
      <c r="E113" s="102"/>
      <c r="F113" s="105"/>
      <c r="G113" s="13" t="s">
        <v>9</v>
      </c>
      <c r="H113" s="11">
        <v>810</v>
      </c>
      <c r="I113" s="108"/>
      <c r="J113" s="2"/>
      <c r="K113" s="3"/>
      <c r="L113" s="1"/>
    </row>
    <row r="114" spans="2:12" s="50" customFormat="1" ht="24.75" customHeight="1">
      <c r="B114" s="111"/>
      <c r="C114" s="102"/>
      <c r="D114" s="102"/>
      <c r="E114" s="102"/>
      <c r="F114" s="105"/>
      <c r="G114" s="13" t="s">
        <v>10</v>
      </c>
      <c r="H114" s="11">
        <v>697.2</v>
      </c>
      <c r="I114" s="108"/>
      <c r="J114" s="2"/>
      <c r="K114" s="3"/>
      <c r="L114" s="1"/>
    </row>
    <row r="115" spans="2:12" s="50" customFormat="1" ht="33" customHeight="1">
      <c r="B115" s="112"/>
      <c r="C115" s="103"/>
      <c r="D115" s="103"/>
      <c r="E115" s="103"/>
      <c r="F115" s="106"/>
      <c r="G115" s="13" t="s">
        <v>11</v>
      </c>
      <c r="H115" s="11">
        <v>0</v>
      </c>
      <c r="I115" s="109"/>
      <c r="J115" s="2"/>
      <c r="K115" s="3"/>
      <c r="L115" s="1"/>
    </row>
    <row r="116" spans="2:12" s="49" customFormat="1" ht="24" customHeight="1">
      <c r="B116" s="110" t="s">
        <v>52</v>
      </c>
      <c r="C116" s="101" t="s">
        <v>53</v>
      </c>
      <c r="D116" s="101"/>
      <c r="E116" s="101" t="s">
        <v>119</v>
      </c>
      <c r="F116" s="104">
        <v>44926</v>
      </c>
      <c r="G116" s="35" t="s">
        <v>7</v>
      </c>
      <c r="H116" s="11">
        <f>H117+H118+H119+H120</f>
        <v>120</v>
      </c>
      <c r="I116" s="107" t="s">
        <v>130</v>
      </c>
      <c r="J116" s="8"/>
      <c r="K116" s="9"/>
      <c r="L116" s="10"/>
    </row>
    <row r="117" spans="2:12" s="50" customFormat="1" ht="20.25" customHeight="1">
      <c r="B117" s="111"/>
      <c r="C117" s="102"/>
      <c r="D117" s="102"/>
      <c r="E117" s="102"/>
      <c r="F117" s="105"/>
      <c r="G117" s="13" t="s">
        <v>8</v>
      </c>
      <c r="H117" s="11">
        <v>0</v>
      </c>
      <c r="I117" s="108"/>
      <c r="J117" s="2"/>
      <c r="K117" s="3"/>
      <c r="L117" s="1"/>
    </row>
    <row r="118" spans="2:12" s="50" customFormat="1" ht="18.75" customHeight="1">
      <c r="B118" s="111"/>
      <c r="C118" s="102"/>
      <c r="D118" s="102"/>
      <c r="E118" s="102"/>
      <c r="F118" s="105"/>
      <c r="G118" s="13" t="s">
        <v>9</v>
      </c>
      <c r="H118" s="11">
        <v>0</v>
      </c>
      <c r="I118" s="108"/>
      <c r="J118" s="2"/>
      <c r="K118" s="3"/>
      <c r="L118" s="1"/>
    </row>
    <row r="119" spans="2:12" s="50" customFormat="1" ht="19.5" customHeight="1">
      <c r="B119" s="111"/>
      <c r="C119" s="102"/>
      <c r="D119" s="102"/>
      <c r="E119" s="102"/>
      <c r="F119" s="105"/>
      <c r="G119" s="13" t="s">
        <v>10</v>
      </c>
      <c r="H119" s="11">
        <v>120</v>
      </c>
      <c r="I119" s="108"/>
      <c r="J119" s="2"/>
      <c r="K119" s="3"/>
      <c r="L119" s="1"/>
    </row>
    <row r="120" spans="2:12" s="50" customFormat="1" ht="33" customHeight="1">
      <c r="B120" s="112"/>
      <c r="C120" s="103"/>
      <c r="D120" s="103"/>
      <c r="E120" s="103"/>
      <c r="F120" s="106"/>
      <c r="G120" s="13" t="s">
        <v>11</v>
      </c>
      <c r="H120" s="11">
        <v>0</v>
      </c>
      <c r="I120" s="109"/>
      <c r="J120" s="2"/>
      <c r="K120" s="3"/>
      <c r="L120" s="1"/>
    </row>
    <row r="121" spans="2:12" s="53" customFormat="1" ht="21" customHeight="1">
      <c r="B121" s="95" t="s">
        <v>116</v>
      </c>
      <c r="C121" s="98" t="s">
        <v>117</v>
      </c>
      <c r="D121" s="98"/>
      <c r="E121" s="101" t="s">
        <v>119</v>
      </c>
      <c r="F121" s="104">
        <v>44926</v>
      </c>
      <c r="G121" s="40" t="s">
        <v>7</v>
      </c>
      <c r="H121" s="41">
        <f>H122+H123+H124+H125</f>
        <v>303.10000000000002</v>
      </c>
      <c r="I121" s="92" t="s">
        <v>147</v>
      </c>
      <c r="J121" s="72">
        <f>J122+J123+J124</f>
        <v>303.10000000000002</v>
      </c>
      <c r="K121" s="73">
        <f>H121-J121</f>
        <v>0</v>
      </c>
      <c r="L121" s="25"/>
    </row>
    <row r="122" spans="2:12" s="54" customFormat="1" ht="21" customHeight="1">
      <c r="B122" s="96"/>
      <c r="C122" s="99"/>
      <c r="D122" s="99"/>
      <c r="E122" s="102"/>
      <c r="F122" s="105"/>
      <c r="G122" s="44" t="s">
        <v>8</v>
      </c>
      <c r="H122" s="41">
        <v>0</v>
      </c>
      <c r="I122" s="93"/>
      <c r="J122" s="74"/>
      <c r="K122" s="75"/>
      <c r="L122" s="26"/>
    </row>
    <row r="123" spans="2:12" s="54" customFormat="1" ht="21" customHeight="1">
      <c r="B123" s="96"/>
      <c r="C123" s="99"/>
      <c r="D123" s="99"/>
      <c r="E123" s="102"/>
      <c r="F123" s="105"/>
      <c r="G123" s="44" t="s">
        <v>9</v>
      </c>
      <c r="H123" s="41">
        <v>300</v>
      </c>
      <c r="I123" s="93"/>
      <c r="J123" s="74">
        <v>300</v>
      </c>
      <c r="K123" s="75">
        <f>H123-J123</f>
        <v>0</v>
      </c>
      <c r="L123" s="26"/>
    </row>
    <row r="124" spans="2:12" s="54" customFormat="1" ht="21" customHeight="1">
      <c r="B124" s="96"/>
      <c r="C124" s="99"/>
      <c r="D124" s="99"/>
      <c r="E124" s="102"/>
      <c r="F124" s="105"/>
      <c r="G124" s="44" t="s">
        <v>10</v>
      </c>
      <c r="H124" s="41">
        <v>3.1</v>
      </c>
      <c r="I124" s="93"/>
      <c r="J124" s="74">
        <v>3.1</v>
      </c>
      <c r="K124" s="75">
        <f>H124-J124</f>
        <v>0</v>
      </c>
      <c r="L124" s="26"/>
    </row>
    <row r="125" spans="2:12" s="54" customFormat="1" ht="30" customHeight="1">
      <c r="B125" s="97"/>
      <c r="C125" s="100"/>
      <c r="D125" s="100"/>
      <c r="E125" s="103"/>
      <c r="F125" s="106"/>
      <c r="G125" s="44" t="s">
        <v>11</v>
      </c>
      <c r="H125" s="41">
        <v>0</v>
      </c>
      <c r="I125" s="94"/>
      <c r="J125" s="74"/>
      <c r="K125" s="75"/>
      <c r="L125" s="26"/>
    </row>
    <row r="126" spans="2:12" s="53" customFormat="1" ht="21" customHeight="1">
      <c r="B126" s="95" t="s">
        <v>129</v>
      </c>
      <c r="C126" s="98" t="s">
        <v>126</v>
      </c>
      <c r="D126" s="98"/>
      <c r="E126" s="101" t="s">
        <v>119</v>
      </c>
      <c r="F126" s="104">
        <v>44926</v>
      </c>
      <c r="G126" s="40" t="s">
        <v>7</v>
      </c>
      <c r="H126" s="41">
        <f>H127+H128+H129+H130</f>
        <v>659.6</v>
      </c>
      <c r="I126" s="92" t="s">
        <v>148</v>
      </c>
      <c r="J126" s="72"/>
      <c r="K126" s="73"/>
      <c r="L126" s="25"/>
    </row>
    <row r="127" spans="2:12" s="54" customFormat="1" ht="21" customHeight="1">
      <c r="B127" s="96"/>
      <c r="C127" s="99"/>
      <c r="D127" s="99"/>
      <c r="E127" s="102"/>
      <c r="F127" s="105"/>
      <c r="G127" s="44" t="s">
        <v>8</v>
      </c>
      <c r="H127" s="41">
        <v>646.4</v>
      </c>
      <c r="I127" s="93"/>
      <c r="J127" s="74"/>
      <c r="K127" s="75"/>
      <c r="L127" s="26"/>
    </row>
    <row r="128" spans="2:12" s="54" customFormat="1" ht="21" customHeight="1">
      <c r="B128" s="96"/>
      <c r="C128" s="99"/>
      <c r="D128" s="99"/>
      <c r="E128" s="102"/>
      <c r="F128" s="105"/>
      <c r="G128" s="44" t="s">
        <v>9</v>
      </c>
      <c r="H128" s="41">
        <v>6.6</v>
      </c>
      <c r="I128" s="93"/>
      <c r="J128" s="74"/>
      <c r="K128" s="75"/>
      <c r="L128" s="26"/>
    </row>
    <row r="129" spans="2:12" s="54" customFormat="1" ht="21" customHeight="1">
      <c r="B129" s="96"/>
      <c r="C129" s="99"/>
      <c r="D129" s="99"/>
      <c r="E129" s="102"/>
      <c r="F129" s="105"/>
      <c r="G129" s="44" t="s">
        <v>10</v>
      </c>
      <c r="H129" s="41">
        <v>6.6</v>
      </c>
      <c r="I129" s="93"/>
      <c r="J129" s="74"/>
      <c r="K129" s="75"/>
      <c r="L129" s="26"/>
    </row>
    <row r="130" spans="2:12" s="54" customFormat="1" ht="30" customHeight="1">
      <c r="B130" s="97"/>
      <c r="C130" s="100"/>
      <c r="D130" s="100"/>
      <c r="E130" s="103"/>
      <c r="F130" s="106"/>
      <c r="G130" s="44" t="s">
        <v>11</v>
      </c>
      <c r="H130" s="41">
        <v>0</v>
      </c>
      <c r="I130" s="94"/>
      <c r="J130" s="74"/>
      <c r="K130" s="75"/>
      <c r="L130" s="26"/>
    </row>
    <row r="131" spans="2:12" s="57" customFormat="1" ht="30" customHeight="1">
      <c r="B131" s="184" t="s">
        <v>37</v>
      </c>
      <c r="C131" s="159" t="s">
        <v>112</v>
      </c>
      <c r="D131" s="174" t="s">
        <v>85</v>
      </c>
      <c r="E131" s="101" t="s">
        <v>119</v>
      </c>
      <c r="F131" s="104">
        <v>44926</v>
      </c>
      <c r="G131" s="76" t="s">
        <v>7</v>
      </c>
      <c r="H131" s="77">
        <f>H132+H133+H134+H135</f>
        <v>20151.7</v>
      </c>
      <c r="I131" s="177"/>
      <c r="J131" s="78">
        <f>J132+J133+J134</f>
        <v>20151.7</v>
      </c>
      <c r="K131" s="79">
        <f>H131-J131</f>
        <v>0</v>
      </c>
      <c r="L131" s="80"/>
    </row>
    <row r="132" spans="2:12" s="58" customFormat="1" ht="30.75" customHeight="1">
      <c r="B132" s="185"/>
      <c r="C132" s="160"/>
      <c r="D132" s="175"/>
      <c r="E132" s="102"/>
      <c r="F132" s="105"/>
      <c r="G132" s="81" t="s">
        <v>8</v>
      </c>
      <c r="H132" s="77">
        <f>H137+H147</f>
        <v>0</v>
      </c>
      <c r="I132" s="178"/>
      <c r="J132" s="82">
        <v>0</v>
      </c>
      <c r="K132" s="79">
        <f t="shared" ref="K132:K133" si="0">H132-J132</f>
        <v>0</v>
      </c>
      <c r="L132" s="83"/>
    </row>
    <row r="133" spans="2:12" s="58" customFormat="1" ht="30" customHeight="1">
      <c r="B133" s="185"/>
      <c r="C133" s="160"/>
      <c r="D133" s="175"/>
      <c r="E133" s="102"/>
      <c r="F133" s="105"/>
      <c r="G133" s="81" t="s">
        <v>9</v>
      </c>
      <c r="H133" s="77">
        <f>H138+H148</f>
        <v>20151.7</v>
      </c>
      <c r="I133" s="178"/>
      <c r="J133" s="82">
        <v>20151.7</v>
      </c>
      <c r="K133" s="79">
        <f t="shared" si="0"/>
        <v>0</v>
      </c>
      <c r="L133" s="83"/>
    </row>
    <row r="134" spans="2:12" s="58" customFormat="1" ht="27.75" customHeight="1">
      <c r="B134" s="185"/>
      <c r="C134" s="160"/>
      <c r="D134" s="175"/>
      <c r="E134" s="102"/>
      <c r="F134" s="105"/>
      <c r="G134" s="81" t="s">
        <v>10</v>
      </c>
      <c r="H134" s="77">
        <f>H139+H149</f>
        <v>0</v>
      </c>
      <c r="I134" s="178"/>
      <c r="J134" s="84"/>
      <c r="K134" s="85"/>
      <c r="L134" s="83"/>
    </row>
    <row r="135" spans="2:12" s="58" customFormat="1" ht="36" customHeight="1">
      <c r="B135" s="186"/>
      <c r="C135" s="161"/>
      <c r="D135" s="176"/>
      <c r="E135" s="103"/>
      <c r="F135" s="106"/>
      <c r="G135" s="81" t="s">
        <v>11</v>
      </c>
      <c r="H135" s="77">
        <f>H140+H150</f>
        <v>0</v>
      </c>
      <c r="I135" s="179"/>
      <c r="J135" s="84"/>
      <c r="K135" s="85"/>
      <c r="L135" s="83"/>
    </row>
    <row r="136" spans="2:12" s="32" customFormat="1" ht="37.5" customHeight="1">
      <c r="B136" s="136" t="s">
        <v>38</v>
      </c>
      <c r="C136" s="139" t="s">
        <v>149</v>
      </c>
      <c r="D136" s="139" t="s">
        <v>85</v>
      </c>
      <c r="E136" s="139"/>
      <c r="F136" s="180"/>
      <c r="G136" s="60" t="s">
        <v>7</v>
      </c>
      <c r="H136" s="61">
        <f>H137+H138+H139+H140</f>
        <v>14429.7</v>
      </c>
      <c r="I136" s="183" t="s">
        <v>140</v>
      </c>
      <c r="J136" s="30"/>
      <c r="K136" s="31"/>
    </row>
    <row r="137" spans="2:12" s="34" customFormat="1" ht="42.75" customHeight="1">
      <c r="B137" s="137"/>
      <c r="C137" s="140"/>
      <c r="D137" s="140"/>
      <c r="E137" s="140"/>
      <c r="F137" s="181"/>
      <c r="G137" s="62" t="s">
        <v>8</v>
      </c>
      <c r="H137" s="61">
        <f>H142</f>
        <v>0</v>
      </c>
      <c r="I137" s="154"/>
      <c r="J137" s="24"/>
      <c r="K137" s="33"/>
    </row>
    <row r="138" spans="2:12" s="34" customFormat="1" ht="36" customHeight="1">
      <c r="B138" s="137"/>
      <c r="C138" s="140"/>
      <c r="D138" s="140"/>
      <c r="E138" s="140"/>
      <c r="F138" s="181"/>
      <c r="G138" s="62" t="s">
        <v>9</v>
      </c>
      <c r="H138" s="61">
        <f>H143</f>
        <v>14429.7</v>
      </c>
      <c r="I138" s="154"/>
      <c r="J138" s="24"/>
      <c r="K138" s="33"/>
    </row>
    <row r="139" spans="2:12" s="34" customFormat="1" ht="31.5" customHeight="1">
      <c r="B139" s="137"/>
      <c r="C139" s="140"/>
      <c r="D139" s="140"/>
      <c r="E139" s="140"/>
      <c r="F139" s="181"/>
      <c r="G139" s="62" t="s">
        <v>10</v>
      </c>
      <c r="H139" s="61">
        <f>H144</f>
        <v>0</v>
      </c>
      <c r="I139" s="154"/>
      <c r="J139" s="24"/>
      <c r="K139" s="33"/>
    </row>
    <row r="140" spans="2:12" s="34" customFormat="1" ht="36.75" customHeight="1">
      <c r="B140" s="138"/>
      <c r="C140" s="141"/>
      <c r="D140" s="141"/>
      <c r="E140" s="141"/>
      <c r="F140" s="182"/>
      <c r="G140" s="62" t="s">
        <v>11</v>
      </c>
      <c r="H140" s="61">
        <v>0</v>
      </c>
      <c r="I140" s="155"/>
      <c r="J140" s="24"/>
      <c r="K140" s="33"/>
    </row>
    <row r="141" spans="2:12" ht="46.5" customHeight="1">
      <c r="B141" s="110" t="s">
        <v>81</v>
      </c>
      <c r="C141" s="101" t="s">
        <v>101</v>
      </c>
      <c r="D141" s="101"/>
      <c r="E141" s="101"/>
      <c r="F141" s="191"/>
      <c r="G141" s="35" t="s">
        <v>7</v>
      </c>
      <c r="H141" s="11">
        <f>H142+H143+H144+H145</f>
        <v>14429.7</v>
      </c>
      <c r="I141" s="122" t="s">
        <v>141</v>
      </c>
    </row>
    <row r="142" spans="2:12" ht="46.5" customHeight="1">
      <c r="B142" s="111"/>
      <c r="C142" s="102"/>
      <c r="D142" s="102"/>
      <c r="E142" s="102"/>
      <c r="F142" s="192"/>
      <c r="G142" s="13" t="s">
        <v>8</v>
      </c>
      <c r="H142" s="11">
        <v>0</v>
      </c>
      <c r="I142" s="123"/>
    </row>
    <row r="143" spans="2:12" ht="36.75" customHeight="1">
      <c r="B143" s="111"/>
      <c r="C143" s="102"/>
      <c r="D143" s="102"/>
      <c r="E143" s="102"/>
      <c r="F143" s="192"/>
      <c r="G143" s="13" t="s">
        <v>9</v>
      </c>
      <c r="H143" s="11">
        <v>14429.7</v>
      </c>
      <c r="I143" s="123"/>
    </row>
    <row r="144" spans="2:12" ht="44.25" customHeight="1">
      <c r="B144" s="86"/>
      <c r="C144" s="102"/>
      <c r="D144" s="59"/>
      <c r="E144" s="59"/>
      <c r="F144" s="87"/>
      <c r="G144" s="13" t="s">
        <v>10</v>
      </c>
      <c r="H144" s="11">
        <v>0</v>
      </c>
      <c r="I144" s="123"/>
    </row>
    <row r="145" spans="2:12" ht="45" customHeight="1">
      <c r="B145" s="86"/>
      <c r="C145" s="103"/>
      <c r="D145" s="59"/>
      <c r="E145" s="59"/>
      <c r="F145" s="87"/>
      <c r="G145" s="13" t="s">
        <v>11</v>
      </c>
      <c r="H145" s="11">
        <v>0</v>
      </c>
      <c r="I145" s="124"/>
    </row>
    <row r="146" spans="2:12" s="32" customFormat="1" ht="31.15" customHeight="1">
      <c r="B146" s="136" t="s">
        <v>73</v>
      </c>
      <c r="C146" s="139" t="s">
        <v>150</v>
      </c>
      <c r="D146" s="139" t="s">
        <v>85</v>
      </c>
      <c r="E146" s="139"/>
      <c r="F146" s="180"/>
      <c r="G146" s="60" t="s">
        <v>7</v>
      </c>
      <c r="H146" s="61">
        <f>H147+H148+H149+H150</f>
        <v>5722</v>
      </c>
      <c r="I146" s="183" t="s">
        <v>74</v>
      </c>
      <c r="J146" s="30"/>
      <c r="K146" s="31"/>
    </row>
    <row r="147" spans="2:12" s="34" customFormat="1" ht="31.15" customHeight="1">
      <c r="B147" s="137"/>
      <c r="C147" s="140"/>
      <c r="D147" s="140"/>
      <c r="E147" s="140"/>
      <c r="F147" s="181"/>
      <c r="G147" s="62" t="s">
        <v>8</v>
      </c>
      <c r="H147" s="61">
        <v>0</v>
      </c>
      <c r="I147" s="154"/>
      <c r="J147" s="24"/>
      <c r="K147" s="33"/>
    </row>
    <row r="148" spans="2:12" s="34" customFormat="1" ht="31.15" customHeight="1">
      <c r="B148" s="137"/>
      <c r="C148" s="140"/>
      <c r="D148" s="140"/>
      <c r="E148" s="140"/>
      <c r="F148" s="181"/>
      <c r="G148" s="62" t="s">
        <v>9</v>
      </c>
      <c r="H148" s="88">
        <f>H153</f>
        <v>5722</v>
      </c>
      <c r="I148" s="154"/>
      <c r="J148" s="24"/>
      <c r="K148" s="33"/>
    </row>
    <row r="149" spans="2:12" s="34" customFormat="1" ht="31.15" customHeight="1">
      <c r="B149" s="137"/>
      <c r="C149" s="140"/>
      <c r="D149" s="140"/>
      <c r="E149" s="140"/>
      <c r="F149" s="181"/>
      <c r="G149" s="62" t="s">
        <v>10</v>
      </c>
      <c r="H149" s="61">
        <v>0</v>
      </c>
      <c r="I149" s="154"/>
      <c r="J149" s="24"/>
      <c r="K149" s="33"/>
    </row>
    <row r="150" spans="2:12" s="34" customFormat="1" ht="31.15" customHeight="1">
      <c r="B150" s="138"/>
      <c r="C150" s="141"/>
      <c r="D150" s="141"/>
      <c r="E150" s="141"/>
      <c r="F150" s="182"/>
      <c r="G150" s="62" t="s">
        <v>11</v>
      </c>
      <c r="H150" s="61">
        <v>0</v>
      </c>
      <c r="I150" s="155"/>
      <c r="J150" s="24"/>
      <c r="K150" s="33"/>
    </row>
    <row r="151" spans="2:12" s="10" customFormat="1" ht="33" customHeight="1">
      <c r="B151" s="110" t="s">
        <v>57</v>
      </c>
      <c r="C151" s="101" t="s">
        <v>75</v>
      </c>
      <c r="D151" s="101" t="s">
        <v>85</v>
      </c>
      <c r="E151" s="101"/>
      <c r="F151" s="191"/>
      <c r="G151" s="35" t="s">
        <v>7</v>
      </c>
      <c r="H151" s="11">
        <f>H152+H153+H154+H155</f>
        <v>5722</v>
      </c>
      <c r="I151" s="125" t="s">
        <v>146</v>
      </c>
      <c r="J151" s="8"/>
      <c r="K151" s="9"/>
    </row>
    <row r="152" spans="2:12" ht="32.25" customHeight="1">
      <c r="B152" s="111"/>
      <c r="C152" s="102"/>
      <c r="D152" s="102"/>
      <c r="E152" s="102"/>
      <c r="F152" s="192"/>
      <c r="G152" s="13" t="s">
        <v>8</v>
      </c>
      <c r="H152" s="11">
        <v>0</v>
      </c>
      <c r="I152" s="126"/>
    </row>
    <row r="153" spans="2:12" ht="33" customHeight="1">
      <c r="B153" s="111"/>
      <c r="C153" s="102"/>
      <c r="D153" s="102"/>
      <c r="E153" s="102"/>
      <c r="F153" s="192"/>
      <c r="G153" s="13" t="s">
        <v>9</v>
      </c>
      <c r="H153" s="11">
        <v>5722</v>
      </c>
      <c r="I153" s="126"/>
    </row>
    <row r="154" spans="2:12" ht="30.75" customHeight="1">
      <c r="B154" s="111"/>
      <c r="C154" s="102"/>
      <c r="D154" s="102"/>
      <c r="E154" s="102"/>
      <c r="F154" s="192"/>
      <c r="G154" s="13" t="s">
        <v>10</v>
      </c>
      <c r="H154" s="11">
        <v>0</v>
      </c>
      <c r="I154" s="126"/>
    </row>
    <row r="155" spans="2:12" ht="38.25" customHeight="1">
      <c r="B155" s="112"/>
      <c r="C155" s="103"/>
      <c r="D155" s="103"/>
      <c r="E155" s="103"/>
      <c r="F155" s="193"/>
      <c r="G155" s="13" t="s">
        <v>11</v>
      </c>
      <c r="H155" s="11">
        <v>0</v>
      </c>
      <c r="I155" s="127"/>
    </row>
    <row r="156" spans="2:12" s="55" customFormat="1" ht="31.5" customHeight="1">
      <c r="B156" s="184" t="s">
        <v>39</v>
      </c>
      <c r="C156" s="159" t="s">
        <v>86</v>
      </c>
      <c r="D156" s="159"/>
      <c r="E156" s="101" t="s">
        <v>119</v>
      </c>
      <c r="F156" s="104">
        <v>44926</v>
      </c>
      <c r="G156" s="76" t="s">
        <v>7</v>
      </c>
      <c r="H156" s="89">
        <f>H157+H158+H159+H160</f>
        <v>2861.1000000000004</v>
      </c>
      <c r="I156" s="159" t="s">
        <v>93</v>
      </c>
      <c r="J156" s="17"/>
      <c r="K156" s="18"/>
      <c r="L156" s="19"/>
    </row>
    <row r="157" spans="2:12" s="55" customFormat="1" ht="31.5" customHeight="1">
      <c r="B157" s="185"/>
      <c r="C157" s="160"/>
      <c r="D157" s="160"/>
      <c r="E157" s="102"/>
      <c r="F157" s="105"/>
      <c r="G157" s="76" t="s">
        <v>8</v>
      </c>
      <c r="H157" s="89">
        <f>H162+H167</f>
        <v>0</v>
      </c>
      <c r="I157" s="160"/>
      <c r="J157" s="17"/>
      <c r="K157" s="18"/>
      <c r="L157" s="19"/>
    </row>
    <row r="158" spans="2:12" s="56" customFormat="1" ht="24.75" customHeight="1">
      <c r="B158" s="185"/>
      <c r="C158" s="160"/>
      <c r="D158" s="160"/>
      <c r="E158" s="102"/>
      <c r="F158" s="105"/>
      <c r="G158" s="81" t="s">
        <v>9</v>
      </c>
      <c r="H158" s="89">
        <f t="shared" ref="H158:H159" si="1">H163+H168</f>
        <v>0</v>
      </c>
      <c r="I158" s="160"/>
      <c r="J158" s="21"/>
      <c r="K158" s="22"/>
      <c r="L158" s="23"/>
    </row>
    <row r="159" spans="2:12" s="56" customFormat="1" ht="27.75" customHeight="1">
      <c r="B159" s="185"/>
      <c r="C159" s="160"/>
      <c r="D159" s="160"/>
      <c r="E159" s="102"/>
      <c r="F159" s="105"/>
      <c r="G159" s="81" t="s">
        <v>10</v>
      </c>
      <c r="H159" s="89">
        <f t="shared" si="1"/>
        <v>2861.1000000000004</v>
      </c>
      <c r="I159" s="160"/>
      <c r="J159" s="21"/>
      <c r="K159" s="22"/>
      <c r="L159" s="23"/>
    </row>
    <row r="160" spans="2:12" s="56" customFormat="1" ht="31.5">
      <c r="B160" s="186"/>
      <c r="C160" s="161"/>
      <c r="D160" s="161"/>
      <c r="E160" s="103"/>
      <c r="F160" s="106"/>
      <c r="G160" s="76" t="s">
        <v>11</v>
      </c>
      <c r="H160" s="89">
        <f>H165+H170</f>
        <v>0</v>
      </c>
      <c r="I160" s="161"/>
      <c r="J160" s="21"/>
      <c r="K160" s="22"/>
      <c r="L160" s="23"/>
    </row>
    <row r="161" spans="2:12" s="49" customFormat="1" ht="20.25" customHeight="1">
      <c r="B161" s="110" t="s">
        <v>54</v>
      </c>
      <c r="C161" s="171" t="s">
        <v>94</v>
      </c>
      <c r="D161" s="101"/>
      <c r="E161" s="101" t="s">
        <v>119</v>
      </c>
      <c r="F161" s="104">
        <v>44926</v>
      </c>
      <c r="G161" s="35" t="s">
        <v>7</v>
      </c>
      <c r="H161" s="11">
        <f>H162+H163+H164+H165</f>
        <v>2832.8</v>
      </c>
      <c r="I161" s="190" t="s">
        <v>125</v>
      </c>
      <c r="J161" s="8"/>
      <c r="K161" s="9"/>
      <c r="L161" s="10"/>
    </row>
    <row r="162" spans="2:12" s="50" customFormat="1" ht="21" customHeight="1">
      <c r="B162" s="111"/>
      <c r="C162" s="172"/>
      <c r="D162" s="102"/>
      <c r="E162" s="102"/>
      <c r="F162" s="105"/>
      <c r="G162" s="13" t="s">
        <v>8</v>
      </c>
      <c r="H162" s="11">
        <v>0</v>
      </c>
      <c r="I162" s="149"/>
      <c r="J162" s="2" t="s">
        <v>114</v>
      </c>
      <c r="K162" s="3"/>
      <c r="L162" s="1"/>
    </row>
    <row r="163" spans="2:12" s="50" customFormat="1" ht="26.25" customHeight="1">
      <c r="B163" s="111"/>
      <c r="C163" s="172"/>
      <c r="D163" s="102"/>
      <c r="E163" s="102"/>
      <c r="F163" s="105"/>
      <c r="G163" s="13" t="s">
        <v>9</v>
      </c>
      <c r="H163" s="11">
        <v>0</v>
      </c>
      <c r="I163" s="149"/>
      <c r="J163" s="2" t="s">
        <v>115</v>
      </c>
      <c r="K163" s="3"/>
      <c r="L163" s="1"/>
    </row>
    <row r="164" spans="2:12" s="50" customFormat="1" ht="26.25" customHeight="1">
      <c r="B164" s="111"/>
      <c r="C164" s="172"/>
      <c r="D164" s="102"/>
      <c r="E164" s="102"/>
      <c r="F164" s="105"/>
      <c r="G164" s="13" t="s">
        <v>10</v>
      </c>
      <c r="H164" s="11">
        <v>2832.8</v>
      </c>
      <c r="I164" s="149"/>
      <c r="J164" s="2"/>
      <c r="K164" s="3"/>
      <c r="L164" s="1"/>
    </row>
    <row r="165" spans="2:12" s="50" customFormat="1" ht="38.25" customHeight="1">
      <c r="B165" s="112"/>
      <c r="C165" s="173"/>
      <c r="D165" s="103"/>
      <c r="E165" s="103"/>
      <c r="F165" s="106"/>
      <c r="G165" s="13" t="s">
        <v>11</v>
      </c>
      <c r="H165" s="11">
        <v>0</v>
      </c>
      <c r="I165" s="150"/>
      <c r="J165" s="2"/>
      <c r="K165" s="3"/>
      <c r="L165" s="1"/>
    </row>
    <row r="166" spans="2:12" s="49" customFormat="1" ht="28.5" customHeight="1">
      <c r="B166" s="110" t="s">
        <v>55</v>
      </c>
      <c r="C166" s="171" t="s">
        <v>95</v>
      </c>
      <c r="D166" s="101"/>
      <c r="E166" s="101" t="s">
        <v>119</v>
      </c>
      <c r="F166" s="104">
        <v>44926</v>
      </c>
      <c r="G166" s="35" t="s">
        <v>7</v>
      </c>
      <c r="H166" s="11">
        <f>H167+H168+H169+H170</f>
        <v>28.3</v>
      </c>
      <c r="I166" s="107" t="s">
        <v>96</v>
      </c>
      <c r="J166" s="8"/>
      <c r="K166" s="9"/>
      <c r="L166" s="10"/>
    </row>
    <row r="167" spans="2:12" s="50" customFormat="1" ht="27" customHeight="1">
      <c r="B167" s="111"/>
      <c r="C167" s="172"/>
      <c r="D167" s="102"/>
      <c r="E167" s="102"/>
      <c r="F167" s="105"/>
      <c r="G167" s="13" t="s">
        <v>8</v>
      </c>
      <c r="H167" s="11">
        <v>0</v>
      </c>
      <c r="I167" s="108"/>
      <c r="J167" s="2"/>
      <c r="K167" s="3"/>
      <c r="L167" s="1"/>
    </row>
    <row r="168" spans="2:12" s="50" customFormat="1" ht="23.25" customHeight="1">
      <c r="B168" s="111"/>
      <c r="C168" s="172"/>
      <c r="D168" s="102"/>
      <c r="E168" s="102"/>
      <c r="F168" s="105"/>
      <c r="G168" s="13" t="s">
        <v>9</v>
      </c>
      <c r="H168" s="11">
        <v>0</v>
      </c>
      <c r="I168" s="108"/>
      <c r="J168" s="2"/>
      <c r="K168" s="3"/>
      <c r="L168" s="1"/>
    </row>
    <row r="169" spans="2:12" s="50" customFormat="1" ht="22.5" customHeight="1">
      <c r="B169" s="111"/>
      <c r="C169" s="172"/>
      <c r="D169" s="102"/>
      <c r="E169" s="102"/>
      <c r="F169" s="105"/>
      <c r="G169" s="13" t="s">
        <v>10</v>
      </c>
      <c r="H169" s="11">
        <v>28.3</v>
      </c>
      <c r="I169" s="108"/>
      <c r="J169" s="2"/>
      <c r="K169" s="3"/>
      <c r="L169" s="1"/>
    </row>
    <row r="170" spans="2:12" s="50" customFormat="1" ht="37.5" customHeight="1">
      <c r="B170" s="112"/>
      <c r="C170" s="173"/>
      <c r="D170" s="103"/>
      <c r="E170" s="103"/>
      <c r="F170" s="106"/>
      <c r="G170" s="13" t="s">
        <v>11</v>
      </c>
      <c r="H170" s="11">
        <v>0</v>
      </c>
      <c r="I170" s="109"/>
      <c r="J170" s="2"/>
      <c r="K170" s="3"/>
      <c r="L170" s="1"/>
    </row>
    <row r="171" spans="2:12" s="57" customFormat="1" ht="30" customHeight="1">
      <c r="B171" s="184" t="s">
        <v>90</v>
      </c>
      <c r="C171" s="187" t="s">
        <v>76</v>
      </c>
      <c r="D171" s="159" t="s">
        <v>84</v>
      </c>
      <c r="E171" s="101" t="s">
        <v>119</v>
      </c>
      <c r="F171" s="104">
        <v>44926</v>
      </c>
      <c r="G171" s="76" t="s">
        <v>7</v>
      </c>
      <c r="H171" s="77">
        <f>H172+H173+H174+H175</f>
        <v>21556</v>
      </c>
      <c r="I171" s="177"/>
      <c r="J171" s="78">
        <f>J173+J174</f>
        <v>21556</v>
      </c>
      <c r="K171" s="79">
        <f>J171-H171</f>
        <v>0</v>
      </c>
      <c r="L171" s="80"/>
    </row>
    <row r="172" spans="2:12" s="56" customFormat="1" ht="30" customHeight="1">
      <c r="B172" s="185"/>
      <c r="C172" s="188"/>
      <c r="D172" s="160"/>
      <c r="E172" s="102"/>
      <c r="F172" s="105"/>
      <c r="G172" s="81" t="s">
        <v>8</v>
      </c>
      <c r="H172" s="77">
        <v>0</v>
      </c>
      <c r="I172" s="178"/>
      <c r="J172" s="21"/>
      <c r="K172" s="22"/>
      <c r="L172" s="23"/>
    </row>
    <row r="173" spans="2:12" s="56" customFormat="1" ht="30" customHeight="1">
      <c r="B173" s="185"/>
      <c r="C173" s="188"/>
      <c r="D173" s="160"/>
      <c r="E173" s="102"/>
      <c r="F173" s="105"/>
      <c r="G173" s="81" t="s">
        <v>9</v>
      </c>
      <c r="H173" s="77">
        <f>H178+H183+H188+H193+H198+H203+H208</f>
        <v>3334.2000000000003</v>
      </c>
      <c r="I173" s="178"/>
      <c r="J173" s="90">
        <v>3334.2</v>
      </c>
      <c r="K173" s="18">
        <f>J173-H173</f>
        <v>0</v>
      </c>
      <c r="L173" s="23"/>
    </row>
    <row r="174" spans="2:12" s="56" customFormat="1" ht="30" customHeight="1">
      <c r="B174" s="185"/>
      <c r="C174" s="188"/>
      <c r="D174" s="160"/>
      <c r="E174" s="102"/>
      <c r="F174" s="105"/>
      <c r="G174" s="81" t="s">
        <v>10</v>
      </c>
      <c r="H174" s="77">
        <f>H179+H184+H189+H194+H199+H204+H209</f>
        <v>18221.8</v>
      </c>
      <c r="I174" s="178"/>
      <c r="J174" s="17">
        <v>18221.8</v>
      </c>
      <c r="K174" s="18">
        <f>J174-H174</f>
        <v>0</v>
      </c>
      <c r="L174" s="23"/>
    </row>
    <row r="175" spans="2:12" s="56" customFormat="1" ht="30" customHeight="1">
      <c r="B175" s="186"/>
      <c r="C175" s="189"/>
      <c r="D175" s="161"/>
      <c r="E175" s="103"/>
      <c r="F175" s="106"/>
      <c r="G175" s="81" t="s">
        <v>11</v>
      </c>
      <c r="H175" s="77">
        <v>0</v>
      </c>
      <c r="I175" s="179"/>
      <c r="J175" s="21"/>
      <c r="K175" s="22"/>
      <c r="L175" s="23"/>
    </row>
    <row r="176" spans="2:12" s="49" customFormat="1" ht="20.25" customHeight="1">
      <c r="B176" s="110" t="s">
        <v>92</v>
      </c>
      <c r="C176" s="113" t="s">
        <v>151</v>
      </c>
      <c r="D176" s="101"/>
      <c r="E176" s="101" t="s">
        <v>119</v>
      </c>
      <c r="F176" s="104">
        <v>44926</v>
      </c>
      <c r="G176" s="35" t="s">
        <v>7</v>
      </c>
      <c r="H176" s="11">
        <f>H177+H178+H179+H180</f>
        <v>1354.9</v>
      </c>
      <c r="I176" s="107" t="s">
        <v>61</v>
      </c>
      <c r="J176" s="8"/>
      <c r="K176" s="9"/>
      <c r="L176" s="10"/>
    </row>
    <row r="177" spans="2:12" s="50" customFormat="1" ht="21" customHeight="1">
      <c r="B177" s="111"/>
      <c r="C177" s="114"/>
      <c r="D177" s="102"/>
      <c r="E177" s="102"/>
      <c r="F177" s="105"/>
      <c r="G177" s="13" t="s">
        <v>8</v>
      </c>
      <c r="H177" s="11">
        <v>0</v>
      </c>
      <c r="I177" s="108"/>
      <c r="J177" s="2"/>
      <c r="K177" s="3"/>
      <c r="L177" s="1"/>
    </row>
    <row r="178" spans="2:12" s="50" customFormat="1" ht="21.75" customHeight="1">
      <c r="B178" s="111"/>
      <c r="C178" s="114"/>
      <c r="D178" s="102"/>
      <c r="E178" s="102"/>
      <c r="F178" s="105"/>
      <c r="G178" s="13" t="s">
        <v>9</v>
      </c>
      <c r="H178" s="11">
        <v>0</v>
      </c>
      <c r="I178" s="108"/>
      <c r="J178" s="2"/>
      <c r="K178" s="3"/>
      <c r="L178" s="1"/>
    </row>
    <row r="179" spans="2:12" s="50" customFormat="1" ht="21" customHeight="1">
      <c r="B179" s="111"/>
      <c r="C179" s="114"/>
      <c r="D179" s="102"/>
      <c r="E179" s="102"/>
      <c r="F179" s="105"/>
      <c r="G179" s="13" t="s">
        <v>10</v>
      </c>
      <c r="H179" s="11">
        <v>1354.9</v>
      </c>
      <c r="I179" s="108"/>
      <c r="J179" s="2"/>
      <c r="K179" s="3"/>
      <c r="L179" s="1"/>
    </row>
    <row r="180" spans="2:12" s="50" customFormat="1" ht="35.25" customHeight="1">
      <c r="B180" s="112"/>
      <c r="C180" s="115"/>
      <c r="D180" s="103"/>
      <c r="E180" s="103"/>
      <c r="F180" s="106"/>
      <c r="G180" s="13" t="s">
        <v>11</v>
      </c>
      <c r="H180" s="11">
        <v>0</v>
      </c>
      <c r="I180" s="109"/>
      <c r="J180" s="2"/>
      <c r="K180" s="3"/>
      <c r="L180" s="1"/>
    </row>
    <row r="181" spans="2:12" s="51" customFormat="1" ht="20.25" customHeight="1">
      <c r="B181" s="116" t="s">
        <v>91</v>
      </c>
      <c r="C181" s="119" t="s">
        <v>56</v>
      </c>
      <c r="D181" s="122"/>
      <c r="E181" s="101" t="s">
        <v>119</v>
      </c>
      <c r="F181" s="104">
        <v>44926</v>
      </c>
      <c r="G181" s="64" t="s">
        <v>7</v>
      </c>
      <c r="H181" s="91">
        <f>H182+H183+H184+H185</f>
        <v>14683.4</v>
      </c>
      <c r="I181" s="125" t="s">
        <v>60</v>
      </c>
      <c r="J181" s="66"/>
      <c r="K181" s="67"/>
      <c r="L181" s="38"/>
    </row>
    <row r="182" spans="2:12" s="52" customFormat="1" ht="21" customHeight="1">
      <c r="B182" s="117"/>
      <c r="C182" s="120"/>
      <c r="D182" s="123"/>
      <c r="E182" s="102"/>
      <c r="F182" s="105"/>
      <c r="G182" s="68" t="s">
        <v>8</v>
      </c>
      <c r="H182" s="91">
        <v>0</v>
      </c>
      <c r="I182" s="126"/>
      <c r="J182" s="70"/>
      <c r="K182" s="71"/>
      <c r="L182" s="39"/>
    </row>
    <row r="183" spans="2:12" s="52" customFormat="1" ht="21.75" customHeight="1">
      <c r="B183" s="117"/>
      <c r="C183" s="120"/>
      <c r="D183" s="123"/>
      <c r="E183" s="102"/>
      <c r="F183" s="105"/>
      <c r="G183" s="68" t="s">
        <v>9</v>
      </c>
      <c r="H183" s="91">
        <v>0</v>
      </c>
      <c r="I183" s="126"/>
      <c r="J183" s="70"/>
      <c r="K183" s="71"/>
      <c r="L183" s="39"/>
    </row>
    <row r="184" spans="2:12" s="52" customFormat="1" ht="21" customHeight="1">
      <c r="B184" s="117"/>
      <c r="C184" s="120"/>
      <c r="D184" s="123"/>
      <c r="E184" s="102"/>
      <c r="F184" s="105"/>
      <c r="G184" s="68" t="s">
        <v>10</v>
      </c>
      <c r="H184" s="91">
        <f>13484.6+1199.8-1</f>
        <v>14683.4</v>
      </c>
      <c r="I184" s="126"/>
      <c r="J184" s="70"/>
      <c r="K184" s="71"/>
      <c r="L184" s="39"/>
    </row>
    <row r="185" spans="2:12" s="52" customFormat="1" ht="30.75" customHeight="1">
      <c r="B185" s="118"/>
      <c r="C185" s="121"/>
      <c r="D185" s="124"/>
      <c r="E185" s="103"/>
      <c r="F185" s="106"/>
      <c r="G185" s="68" t="s">
        <v>11</v>
      </c>
      <c r="H185" s="91">
        <v>0</v>
      </c>
      <c r="I185" s="127"/>
      <c r="J185" s="70"/>
      <c r="K185" s="71"/>
      <c r="L185" s="39"/>
    </row>
    <row r="186" spans="2:12" s="51" customFormat="1" ht="20.25" customHeight="1">
      <c r="B186" s="116" t="s">
        <v>97</v>
      </c>
      <c r="C186" s="119" t="s">
        <v>77</v>
      </c>
      <c r="D186" s="122"/>
      <c r="E186" s="101" t="s">
        <v>119</v>
      </c>
      <c r="F186" s="104">
        <v>44926</v>
      </c>
      <c r="G186" s="64" t="s">
        <v>7</v>
      </c>
      <c r="H186" s="91">
        <f>H187+H188+H189+H190</f>
        <v>1998</v>
      </c>
      <c r="I186" s="125" t="s">
        <v>59</v>
      </c>
      <c r="J186" s="66"/>
      <c r="K186" s="67"/>
      <c r="L186" s="38"/>
    </row>
    <row r="187" spans="2:12" s="52" customFormat="1" ht="21" customHeight="1">
      <c r="B187" s="117"/>
      <c r="C187" s="120"/>
      <c r="D187" s="123"/>
      <c r="E187" s="102"/>
      <c r="F187" s="105"/>
      <c r="G187" s="68" t="s">
        <v>8</v>
      </c>
      <c r="H187" s="91">
        <v>0</v>
      </c>
      <c r="I187" s="126"/>
      <c r="J187" s="70"/>
      <c r="K187" s="71"/>
      <c r="L187" s="39"/>
    </row>
    <row r="188" spans="2:12" s="52" customFormat="1" ht="21.75" customHeight="1">
      <c r="B188" s="117"/>
      <c r="C188" s="120"/>
      <c r="D188" s="123"/>
      <c r="E188" s="102"/>
      <c r="F188" s="105"/>
      <c r="G188" s="68" t="s">
        <v>9</v>
      </c>
      <c r="H188" s="91">
        <v>0</v>
      </c>
      <c r="I188" s="126"/>
      <c r="J188" s="70"/>
      <c r="K188" s="71"/>
      <c r="L188" s="39"/>
    </row>
    <row r="189" spans="2:12" s="52" customFormat="1" ht="21" customHeight="1">
      <c r="B189" s="117"/>
      <c r="C189" s="120"/>
      <c r="D189" s="123"/>
      <c r="E189" s="102"/>
      <c r="F189" s="105"/>
      <c r="G189" s="68" t="s">
        <v>10</v>
      </c>
      <c r="H189" s="91">
        <f>1995.8+1.2+1</f>
        <v>1998</v>
      </c>
      <c r="I189" s="126"/>
      <c r="J189" s="70"/>
      <c r="K189" s="71"/>
      <c r="L189" s="39"/>
    </row>
    <row r="190" spans="2:12" s="52" customFormat="1" ht="30.75" customHeight="1">
      <c r="B190" s="118"/>
      <c r="C190" s="121"/>
      <c r="D190" s="124"/>
      <c r="E190" s="103"/>
      <c r="F190" s="106"/>
      <c r="G190" s="68" t="s">
        <v>11</v>
      </c>
      <c r="H190" s="91">
        <v>0</v>
      </c>
      <c r="I190" s="127"/>
      <c r="J190" s="70"/>
      <c r="K190" s="71"/>
      <c r="L190" s="39"/>
    </row>
    <row r="191" spans="2:12" s="49" customFormat="1" ht="20.25" customHeight="1">
      <c r="B191" s="110" t="s">
        <v>98</v>
      </c>
      <c r="C191" s="113" t="s">
        <v>78</v>
      </c>
      <c r="D191" s="101"/>
      <c r="E191" s="101" t="s">
        <v>119</v>
      </c>
      <c r="F191" s="104">
        <v>44926</v>
      </c>
      <c r="G191" s="35" t="s">
        <v>7</v>
      </c>
      <c r="H191" s="11">
        <f>H192+H193+H194+H195</f>
        <v>1608</v>
      </c>
      <c r="I191" s="107" t="s">
        <v>58</v>
      </c>
      <c r="J191" s="8"/>
      <c r="K191" s="9"/>
      <c r="L191" s="10"/>
    </row>
    <row r="192" spans="2:12" s="50" customFormat="1" ht="21" customHeight="1">
      <c r="B192" s="111"/>
      <c r="C192" s="114"/>
      <c r="D192" s="102"/>
      <c r="E192" s="102"/>
      <c r="F192" s="105"/>
      <c r="G192" s="13" t="s">
        <v>8</v>
      </c>
      <c r="H192" s="11">
        <v>0</v>
      </c>
      <c r="I192" s="108"/>
      <c r="J192" s="2"/>
      <c r="K192" s="3"/>
      <c r="L192" s="1"/>
    </row>
    <row r="193" spans="2:12" s="50" customFormat="1" ht="21.75" customHeight="1">
      <c r="B193" s="111"/>
      <c r="C193" s="114"/>
      <c r="D193" s="102"/>
      <c r="E193" s="102"/>
      <c r="F193" s="105"/>
      <c r="G193" s="13" t="s">
        <v>9</v>
      </c>
      <c r="H193" s="11">
        <v>1608</v>
      </c>
      <c r="I193" s="108"/>
      <c r="J193" s="2"/>
      <c r="K193" s="3"/>
      <c r="L193" s="1"/>
    </row>
    <row r="194" spans="2:12" s="50" customFormat="1" ht="21" customHeight="1">
      <c r="B194" s="111"/>
      <c r="C194" s="114"/>
      <c r="D194" s="102"/>
      <c r="E194" s="102"/>
      <c r="F194" s="105"/>
      <c r="G194" s="13" t="s">
        <v>10</v>
      </c>
      <c r="H194" s="11">
        <v>0</v>
      </c>
      <c r="I194" s="108"/>
      <c r="J194" s="2"/>
      <c r="K194" s="3"/>
      <c r="L194" s="1"/>
    </row>
    <row r="195" spans="2:12" s="50" customFormat="1" ht="30.75" customHeight="1">
      <c r="B195" s="112"/>
      <c r="C195" s="115"/>
      <c r="D195" s="103"/>
      <c r="E195" s="103"/>
      <c r="F195" s="106"/>
      <c r="G195" s="13" t="s">
        <v>11</v>
      </c>
      <c r="H195" s="11">
        <v>0</v>
      </c>
      <c r="I195" s="109"/>
      <c r="J195" s="2"/>
      <c r="K195" s="3"/>
      <c r="L195" s="1"/>
    </row>
    <row r="196" spans="2:12" s="49" customFormat="1" ht="20.25" customHeight="1">
      <c r="B196" s="110" t="s">
        <v>99</v>
      </c>
      <c r="C196" s="113" t="s">
        <v>79</v>
      </c>
      <c r="D196" s="101"/>
      <c r="E196" s="101" t="s">
        <v>119</v>
      </c>
      <c r="F196" s="104">
        <v>44926</v>
      </c>
      <c r="G196" s="35" t="s">
        <v>7</v>
      </c>
      <c r="H196" s="11">
        <f>H197+H198+H199+H200</f>
        <v>1556.9</v>
      </c>
      <c r="I196" s="107" t="s">
        <v>62</v>
      </c>
      <c r="J196" s="8"/>
      <c r="K196" s="9"/>
      <c r="L196" s="10"/>
    </row>
    <row r="197" spans="2:12" s="50" customFormat="1" ht="21" customHeight="1">
      <c r="B197" s="111"/>
      <c r="C197" s="114"/>
      <c r="D197" s="102"/>
      <c r="E197" s="102"/>
      <c r="F197" s="105"/>
      <c r="G197" s="13" t="s">
        <v>8</v>
      </c>
      <c r="H197" s="11">
        <v>0</v>
      </c>
      <c r="I197" s="108"/>
      <c r="J197" s="2"/>
      <c r="K197" s="3"/>
      <c r="L197" s="1"/>
    </row>
    <row r="198" spans="2:12" s="50" customFormat="1" ht="29.25" customHeight="1">
      <c r="B198" s="111"/>
      <c r="C198" s="114"/>
      <c r="D198" s="102"/>
      <c r="E198" s="102"/>
      <c r="F198" s="105"/>
      <c r="G198" s="13" t="s">
        <v>9</v>
      </c>
      <c r="H198" s="11">
        <v>1556.9</v>
      </c>
      <c r="I198" s="108"/>
      <c r="J198" s="2"/>
      <c r="K198" s="3"/>
      <c r="L198" s="1"/>
    </row>
    <row r="199" spans="2:12" s="50" customFormat="1" ht="31.5" customHeight="1">
      <c r="B199" s="111"/>
      <c r="C199" s="114"/>
      <c r="D199" s="102"/>
      <c r="E199" s="102"/>
      <c r="F199" s="105"/>
      <c r="G199" s="13" t="s">
        <v>10</v>
      </c>
      <c r="H199" s="11">
        <v>0</v>
      </c>
      <c r="I199" s="108"/>
      <c r="J199" s="2"/>
      <c r="K199" s="3"/>
      <c r="L199" s="1"/>
    </row>
    <row r="200" spans="2:12" s="50" customFormat="1" ht="56.25" customHeight="1">
      <c r="B200" s="112"/>
      <c r="C200" s="115"/>
      <c r="D200" s="103"/>
      <c r="E200" s="103"/>
      <c r="F200" s="106"/>
      <c r="G200" s="13" t="s">
        <v>11</v>
      </c>
      <c r="H200" s="11">
        <v>0</v>
      </c>
      <c r="I200" s="109"/>
      <c r="J200" s="2"/>
      <c r="K200" s="3"/>
      <c r="L200" s="1"/>
    </row>
    <row r="201" spans="2:12" s="51" customFormat="1" ht="21.6" customHeight="1">
      <c r="B201" s="116" t="s">
        <v>100</v>
      </c>
      <c r="C201" s="119" t="s">
        <v>80</v>
      </c>
      <c r="D201" s="122"/>
      <c r="E201" s="122" t="s">
        <v>119</v>
      </c>
      <c r="F201" s="132">
        <v>44926</v>
      </c>
      <c r="G201" s="64" t="s">
        <v>7</v>
      </c>
      <c r="H201" s="91">
        <f>H202+H203+H204+H205</f>
        <v>185.5</v>
      </c>
      <c r="I201" s="125" t="s">
        <v>131</v>
      </c>
      <c r="J201" s="66"/>
      <c r="K201" s="67"/>
      <c r="L201" s="38"/>
    </row>
    <row r="202" spans="2:12" s="52" customFormat="1" ht="21.6" customHeight="1">
      <c r="B202" s="117"/>
      <c r="C202" s="120"/>
      <c r="D202" s="123"/>
      <c r="E202" s="123"/>
      <c r="F202" s="133"/>
      <c r="G202" s="68" t="s">
        <v>8</v>
      </c>
      <c r="H202" s="91">
        <v>0</v>
      </c>
      <c r="I202" s="126"/>
      <c r="J202" s="70"/>
      <c r="K202" s="71"/>
      <c r="L202" s="39"/>
    </row>
    <row r="203" spans="2:12" s="52" customFormat="1" ht="21.6" customHeight="1">
      <c r="B203" s="117"/>
      <c r="C203" s="120"/>
      <c r="D203" s="123"/>
      <c r="E203" s="123"/>
      <c r="F203" s="133"/>
      <c r="G203" s="68" t="s">
        <v>9</v>
      </c>
      <c r="H203" s="91">
        <v>0</v>
      </c>
      <c r="I203" s="126"/>
      <c r="J203" s="70"/>
      <c r="K203" s="71"/>
      <c r="L203" s="39"/>
    </row>
    <row r="204" spans="2:12" s="52" customFormat="1" ht="21.6" customHeight="1">
      <c r="B204" s="117"/>
      <c r="C204" s="120"/>
      <c r="D204" s="123"/>
      <c r="E204" s="123"/>
      <c r="F204" s="133"/>
      <c r="G204" s="68" t="s">
        <v>10</v>
      </c>
      <c r="H204" s="91">
        <v>185.5</v>
      </c>
      <c r="I204" s="126"/>
      <c r="J204" s="70"/>
      <c r="K204" s="71"/>
      <c r="L204" s="39"/>
    </row>
    <row r="205" spans="2:12" s="52" customFormat="1" ht="21.6" customHeight="1">
      <c r="B205" s="118"/>
      <c r="C205" s="121"/>
      <c r="D205" s="124"/>
      <c r="E205" s="124"/>
      <c r="F205" s="134"/>
      <c r="G205" s="68" t="s">
        <v>11</v>
      </c>
      <c r="H205" s="91">
        <v>0</v>
      </c>
      <c r="I205" s="127"/>
      <c r="J205" s="70"/>
      <c r="K205" s="71"/>
      <c r="L205" s="39"/>
    </row>
    <row r="206" spans="2:12" s="49" customFormat="1" ht="27.75" customHeight="1">
      <c r="B206" s="110" t="s">
        <v>102</v>
      </c>
      <c r="C206" s="113" t="s">
        <v>104</v>
      </c>
      <c r="D206" s="101"/>
      <c r="E206" s="101" t="s">
        <v>119</v>
      </c>
      <c r="F206" s="104">
        <v>44926</v>
      </c>
      <c r="G206" s="35" t="s">
        <v>7</v>
      </c>
      <c r="H206" s="11">
        <f>H207+H208+H209+H210</f>
        <v>169.3</v>
      </c>
      <c r="I206" s="101" t="s">
        <v>103</v>
      </c>
      <c r="J206" s="8"/>
      <c r="K206" s="9"/>
      <c r="L206" s="10"/>
    </row>
    <row r="207" spans="2:12" s="50" customFormat="1" ht="33.75" customHeight="1">
      <c r="B207" s="111"/>
      <c r="C207" s="114"/>
      <c r="D207" s="102"/>
      <c r="E207" s="102"/>
      <c r="F207" s="105"/>
      <c r="G207" s="13" t="s">
        <v>8</v>
      </c>
      <c r="H207" s="11">
        <v>0</v>
      </c>
      <c r="I207" s="102"/>
      <c r="J207" s="2"/>
      <c r="K207" s="3"/>
      <c r="L207" s="1"/>
    </row>
    <row r="208" spans="2:12" s="50" customFormat="1" ht="33" customHeight="1">
      <c r="B208" s="111"/>
      <c r="C208" s="114"/>
      <c r="D208" s="102"/>
      <c r="E208" s="102"/>
      <c r="F208" s="105"/>
      <c r="G208" s="13" t="s">
        <v>9</v>
      </c>
      <c r="H208" s="11">
        <v>169.3</v>
      </c>
      <c r="I208" s="102"/>
      <c r="J208" s="2"/>
      <c r="K208" s="3"/>
      <c r="L208" s="1"/>
    </row>
    <row r="209" spans="2:12" s="50" customFormat="1" ht="37.5" customHeight="1">
      <c r="B209" s="111"/>
      <c r="C209" s="114"/>
      <c r="D209" s="102"/>
      <c r="E209" s="102"/>
      <c r="F209" s="105"/>
      <c r="G209" s="13" t="s">
        <v>10</v>
      </c>
      <c r="H209" s="11">
        <v>0</v>
      </c>
      <c r="I209" s="102"/>
      <c r="J209" s="2"/>
      <c r="K209" s="3"/>
      <c r="L209" s="1"/>
    </row>
    <row r="210" spans="2:12" s="50" customFormat="1" ht="45" customHeight="1">
      <c r="B210" s="112"/>
      <c r="C210" s="115"/>
      <c r="D210" s="103"/>
      <c r="E210" s="103"/>
      <c r="F210" s="106"/>
      <c r="G210" s="13" t="s">
        <v>11</v>
      </c>
      <c r="H210" s="11">
        <v>0</v>
      </c>
      <c r="I210" s="103"/>
      <c r="J210" s="2"/>
      <c r="K210" s="3"/>
      <c r="L210" s="1"/>
    </row>
    <row r="211" spans="2:12" s="28" customFormat="1" ht="16.5" customHeight="1">
      <c r="J211" s="2"/>
      <c r="K211" s="2"/>
    </row>
    <row r="212" spans="2:12" s="28" customFormat="1">
      <c r="J212" s="2"/>
      <c r="K212" s="2"/>
    </row>
    <row r="213" spans="2:12" s="28" customFormat="1">
      <c r="J213" s="2"/>
      <c r="K213" s="2"/>
    </row>
    <row r="214" spans="2:12" s="28" customFormat="1">
      <c r="J214" s="2"/>
      <c r="K214" s="2"/>
    </row>
    <row r="215" spans="2:12" s="28" customFormat="1">
      <c r="J215" s="2"/>
      <c r="K215" s="2"/>
    </row>
    <row r="216" spans="2:12" s="28" customFormat="1">
      <c r="J216" s="2"/>
      <c r="K216" s="2"/>
    </row>
    <row r="217" spans="2:12" s="28" customFormat="1">
      <c r="J217" s="2"/>
      <c r="K217" s="2"/>
    </row>
    <row r="218" spans="2:12" s="28" customFormat="1">
      <c r="J218" s="2"/>
      <c r="K218" s="2"/>
    </row>
    <row r="219" spans="2:12" s="28" customFormat="1">
      <c r="J219" s="2"/>
      <c r="K219" s="2"/>
    </row>
    <row r="220" spans="2:12" s="28" customFormat="1">
      <c r="J220" s="2"/>
      <c r="K220" s="2"/>
    </row>
    <row r="221" spans="2:12" s="28" customFormat="1">
      <c r="J221" s="2"/>
      <c r="K221" s="2"/>
    </row>
    <row r="222" spans="2:12" s="28" customFormat="1">
      <c r="J222" s="2"/>
      <c r="K222" s="2"/>
    </row>
    <row r="223" spans="2:12" s="28" customFormat="1">
      <c r="J223" s="2"/>
      <c r="K223" s="2"/>
    </row>
    <row r="224" spans="2:12" s="28" customFormat="1">
      <c r="J224" s="2"/>
      <c r="K224" s="2"/>
    </row>
    <row r="225" spans="10:11" s="28" customFormat="1">
      <c r="J225" s="2"/>
      <c r="K225" s="2"/>
    </row>
    <row r="226" spans="10:11" s="28" customFormat="1">
      <c r="J226" s="2"/>
      <c r="K226" s="2"/>
    </row>
    <row r="227" spans="10:11" s="28" customFormat="1">
      <c r="J227" s="2"/>
      <c r="K227" s="2"/>
    </row>
    <row r="228" spans="10:11" s="28" customFormat="1">
      <c r="J228" s="2"/>
      <c r="K228" s="2"/>
    </row>
    <row r="229" spans="10:11" s="28" customFormat="1">
      <c r="J229" s="2"/>
      <c r="K229" s="2"/>
    </row>
  </sheetData>
  <mergeCells count="301">
    <mergeCell ref="I126:I130"/>
    <mergeCell ref="I161:I165"/>
    <mergeCell ref="F151:F155"/>
    <mergeCell ref="I156:I160"/>
    <mergeCell ref="I151:I155"/>
    <mergeCell ref="B161:B165"/>
    <mergeCell ref="C161:C165"/>
    <mergeCell ref="D161:D165"/>
    <mergeCell ref="E161:E165"/>
    <mergeCell ref="F161:F165"/>
    <mergeCell ref="B156:B160"/>
    <mergeCell ref="C156:C160"/>
    <mergeCell ref="D156:D160"/>
    <mergeCell ref="E156:E160"/>
    <mergeCell ref="F156:F160"/>
    <mergeCell ref="B141:B143"/>
    <mergeCell ref="D141:D143"/>
    <mergeCell ref="C136:C140"/>
    <mergeCell ref="B136:B140"/>
    <mergeCell ref="E141:E143"/>
    <mergeCell ref="F141:F143"/>
    <mergeCell ref="B131:B135"/>
    <mergeCell ref="C131:C135"/>
    <mergeCell ref="I166:I170"/>
    <mergeCell ref="I131:I135"/>
    <mergeCell ref="C141:C145"/>
    <mergeCell ref="D136:D140"/>
    <mergeCell ref="E136:E140"/>
    <mergeCell ref="F136:F140"/>
    <mergeCell ref="I136:I140"/>
    <mergeCell ref="I141:I145"/>
    <mergeCell ref="B171:B175"/>
    <mergeCell ref="C171:C175"/>
    <mergeCell ref="D171:D175"/>
    <mergeCell ref="E171:E175"/>
    <mergeCell ref="F171:F175"/>
    <mergeCell ref="I171:I175"/>
    <mergeCell ref="B146:B150"/>
    <mergeCell ref="C146:C150"/>
    <mergeCell ref="D146:D150"/>
    <mergeCell ref="E146:E150"/>
    <mergeCell ref="F146:F150"/>
    <mergeCell ref="I146:I150"/>
    <mergeCell ref="B151:B155"/>
    <mergeCell ref="C151:C155"/>
    <mergeCell ref="D151:D155"/>
    <mergeCell ref="E151:E155"/>
    <mergeCell ref="B166:B170"/>
    <mergeCell ref="C166:C170"/>
    <mergeCell ref="D166:D170"/>
    <mergeCell ref="E166:E170"/>
    <mergeCell ref="F166:F170"/>
    <mergeCell ref="E121:E125"/>
    <mergeCell ref="F121:F125"/>
    <mergeCell ref="D131:D135"/>
    <mergeCell ref="E131:E135"/>
    <mergeCell ref="F131:F135"/>
    <mergeCell ref="B126:B130"/>
    <mergeCell ref="C126:C130"/>
    <mergeCell ref="D126:D130"/>
    <mergeCell ref="E126:E130"/>
    <mergeCell ref="F126:F130"/>
    <mergeCell ref="I53:I55"/>
    <mergeCell ref="I78:I81"/>
    <mergeCell ref="B56:B58"/>
    <mergeCell ref="B74:B77"/>
    <mergeCell ref="C74:C77"/>
    <mergeCell ref="D74:D77"/>
    <mergeCell ref="E74:E77"/>
    <mergeCell ref="F74:F77"/>
    <mergeCell ref="I74:I77"/>
    <mergeCell ref="B71:B73"/>
    <mergeCell ref="C71:C73"/>
    <mergeCell ref="D71:D73"/>
    <mergeCell ref="E71:E73"/>
    <mergeCell ref="F71:F73"/>
    <mergeCell ref="I71:I73"/>
    <mergeCell ref="B78:B81"/>
    <mergeCell ref="C78:C81"/>
    <mergeCell ref="D78:D81"/>
    <mergeCell ref="E78:E81"/>
    <mergeCell ref="F78:F81"/>
    <mergeCell ref="B53:B55"/>
    <mergeCell ref="C53:C55"/>
    <mergeCell ref="D53:D55"/>
    <mergeCell ref="E53:E55"/>
    <mergeCell ref="I48:I52"/>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I44:I47"/>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C32:C34"/>
    <mergeCell ref="D32:D34"/>
    <mergeCell ref="E32:E34"/>
    <mergeCell ref="F32:F34"/>
    <mergeCell ref="B48:B52"/>
    <mergeCell ref="C48:C52"/>
    <mergeCell ref="D48:D52"/>
    <mergeCell ref="E48:E52"/>
    <mergeCell ref="F48:F52"/>
    <mergeCell ref="B44:B47"/>
    <mergeCell ref="C44:C47"/>
    <mergeCell ref="D44:D47"/>
    <mergeCell ref="E44:E47"/>
    <mergeCell ref="F44:F47"/>
    <mergeCell ref="F53:F55"/>
    <mergeCell ref="I196:I200"/>
    <mergeCell ref="B201:B205"/>
    <mergeCell ref="C201:C205"/>
    <mergeCell ref="D201:D205"/>
    <mergeCell ref="E201:E205"/>
    <mergeCell ref="F201:F205"/>
    <mergeCell ref="C86:C90"/>
    <mergeCell ref="D86:D90"/>
    <mergeCell ref="E86:E90"/>
    <mergeCell ref="F86:F90"/>
    <mergeCell ref="I86:I90"/>
    <mergeCell ref="B94:B96"/>
    <mergeCell ref="C94:C96"/>
    <mergeCell ref="D94:D96"/>
    <mergeCell ref="E94:E96"/>
    <mergeCell ref="F94:F96"/>
    <mergeCell ref="I94:I96"/>
    <mergeCell ref="I103:I105"/>
    <mergeCell ref="B100:B102"/>
    <mergeCell ref="C100:C102"/>
    <mergeCell ref="D100:D102"/>
    <mergeCell ref="E100:E102"/>
    <mergeCell ref="F100:F102"/>
    <mergeCell ref="F191:F195"/>
    <mergeCell ref="I191:I195"/>
    <mergeCell ref="B196:B200"/>
    <mergeCell ref="C196:C200"/>
    <mergeCell ref="D196:D200"/>
    <mergeCell ref="E196:E200"/>
    <mergeCell ref="F196:F200"/>
    <mergeCell ref="B97:B99"/>
    <mergeCell ref="C97:C99"/>
    <mergeCell ref="D97:D99"/>
    <mergeCell ref="E97:E99"/>
    <mergeCell ref="F97:F99"/>
    <mergeCell ref="I97:I99"/>
    <mergeCell ref="B103:B105"/>
    <mergeCell ref="C103:C105"/>
    <mergeCell ref="D103:D105"/>
    <mergeCell ref="E103:E105"/>
    <mergeCell ref="F103:F105"/>
    <mergeCell ref="I100:I102"/>
    <mergeCell ref="B176:B180"/>
    <mergeCell ref="C176:C180"/>
    <mergeCell ref="D176:D180"/>
    <mergeCell ref="E176:E180"/>
    <mergeCell ref="F176:F180"/>
    <mergeCell ref="B91:B93"/>
    <mergeCell ref="C91:C93"/>
    <mergeCell ref="D91:D93"/>
    <mergeCell ref="E91:E93"/>
    <mergeCell ref="F91:F93"/>
    <mergeCell ref="I91:I93"/>
    <mergeCell ref="B86:B90"/>
    <mergeCell ref="B82:B85"/>
    <mergeCell ref="C82:C85"/>
    <mergeCell ref="D82:D85"/>
    <mergeCell ref="E82:E85"/>
    <mergeCell ref="F82:F85"/>
    <mergeCell ref="I82:I85"/>
    <mergeCell ref="B65:B67"/>
    <mergeCell ref="C65:C67"/>
    <mergeCell ref="D65:D67"/>
    <mergeCell ref="E65:E67"/>
    <mergeCell ref="F65:F67"/>
    <mergeCell ref="I65:I67"/>
    <mergeCell ref="B68:B70"/>
    <mergeCell ref="C68:C70"/>
    <mergeCell ref="D68:D70"/>
    <mergeCell ref="E68:E70"/>
    <mergeCell ref="F68:F70"/>
    <mergeCell ref="I68:I70"/>
    <mergeCell ref="H1:I1"/>
    <mergeCell ref="H2:I2"/>
    <mergeCell ref="H3:I3"/>
    <mergeCell ref="H4:I4"/>
    <mergeCell ref="H5:I5"/>
    <mergeCell ref="B62:B64"/>
    <mergeCell ref="C62:C64"/>
    <mergeCell ref="D62:D64"/>
    <mergeCell ref="E62:E64"/>
    <mergeCell ref="F62:F64"/>
    <mergeCell ref="I62:I64"/>
    <mergeCell ref="C56:C58"/>
    <mergeCell ref="D56:D58"/>
    <mergeCell ref="E56:E58"/>
    <mergeCell ref="F56:F58"/>
    <mergeCell ref="I56:I58"/>
    <mergeCell ref="B59:B61"/>
    <mergeCell ref="F21:F25"/>
    <mergeCell ref="I26:I28"/>
    <mergeCell ref="C59:C61"/>
    <mergeCell ref="D59:D61"/>
    <mergeCell ref="E59:E61"/>
    <mergeCell ref="F59:F61"/>
    <mergeCell ref="I59:I61"/>
    <mergeCell ref="B206:B210"/>
    <mergeCell ref="C206:C210"/>
    <mergeCell ref="D206:D210"/>
    <mergeCell ref="E206:E210"/>
    <mergeCell ref="F206:F210"/>
    <mergeCell ref="I206:I210"/>
    <mergeCell ref="I176:I180"/>
    <mergeCell ref="B181:B185"/>
    <mergeCell ref="C181:C185"/>
    <mergeCell ref="D181:D185"/>
    <mergeCell ref="E181:E185"/>
    <mergeCell ref="F181:F185"/>
    <mergeCell ref="I181:I185"/>
    <mergeCell ref="I201:I205"/>
    <mergeCell ref="B186:B190"/>
    <mergeCell ref="C186:C190"/>
    <mergeCell ref="D186:D190"/>
    <mergeCell ref="E186:E190"/>
    <mergeCell ref="F186:F190"/>
    <mergeCell ref="I186:I190"/>
    <mergeCell ref="B191:B195"/>
    <mergeCell ref="C191:C195"/>
    <mergeCell ref="D191:D195"/>
    <mergeCell ref="E191:E195"/>
    <mergeCell ref="I121:I125"/>
    <mergeCell ref="B106:B110"/>
    <mergeCell ref="C106:C110"/>
    <mergeCell ref="D106:D110"/>
    <mergeCell ref="E106:E110"/>
    <mergeCell ref="F106:F110"/>
    <mergeCell ref="I106:I110"/>
    <mergeCell ref="I116:I120"/>
    <mergeCell ref="I111:I115"/>
    <mergeCell ref="C111:C115"/>
    <mergeCell ref="D111:D115"/>
    <mergeCell ref="E111:E115"/>
    <mergeCell ref="F111:F115"/>
    <mergeCell ref="B116:B120"/>
    <mergeCell ref="C116:C120"/>
    <mergeCell ref="D116:D120"/>
    <mergeCell ref="E116:E120"/>
    <mergeCell ref="F116:F120"/>
    <mergeCell ref="B111:B115"/>
    <mergeCell ref="B121:B125"/>
    <mergeCell ref="C121:C125"/>
    <mergeCell ref="D121:D125"/>
  </mergeCells>
  <pageMargins left="7.874015748031496E-2" right="0.11811023622047245" top="0.86614173228346458" bottom="0.35433070866141736" header="0.31496062992125984" footer="0.31496062992125984"/>
  <pageSetup paperSize="9" scale="60" fitToHeight="7" orientation="landscape" r:id="rId1"/>
  <rowBreaks count="6" manualBreakCount="6">
    <brk id="30" max="8" man="1"/>
    <brk id="61" max="8" man="1"/>
    <brk id="93" max="8" man="1"/>
    <brk id="120" max="8" man="1"/>
    <brk id="150" max="8" man="1"/>
    <brk id="180"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Дума 17.05.2022</vt:lpstr>
      <vt:lpstr>'Дума 17.05.2022'!Область_печати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2022-06-07T06:54:12Z</dcterms:modified>
</cp:coreProperties>
</file>