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110" windowWidth="15480" windowHeight="640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K84" i="1" l="1"/>
  <c r="K96" i="1"/>
  <c r="K94" i="1"/>
  <c r="K90" i="1" l="1"/>
  <c r="K19" i="1" l="1"/>
  <c r="K20" i="1"/>
  <c r="K17" i="1" s="1"/>
  <c r="K21" i="1"/>
  <c r="K27" i="1"/>
  <c r="K32" i="1"/>
  <c r="K30" i="1" s="1"/>
  <c r="K37" i="1"/>
  <c r="K40" i="1"/>
  <c r="K43" i="1"/>
  <c r="K47" i="1"/>
  <c r="K48" i="1"/>
  <c r="K49" i="1"/>
  <c r="K52" i="1"/>
  <c r="J52" i="1"/>
  <c r="K55" i="1"/>
  <c r="K58" i="1"/>
  <c r="K61" i="1"/>
  <c r="K64" i="1"/>
  <c r="K67" i="1"/>
  <c r="K70" i="1"/>
  <c r="K74" i="1"/>
  <c r="K11" i="1" s="1"/>
  <c r="K76" i="1"/>
  <c r="K82" i="1"/>
  <c r="K88" i="1"/>
  <c r="K46" i="1" l="1"/>
  <c r="K16" i="1"/>
  <c r="K75" i="1"/>
  <c r="K73" i="1" s="1"/>
  <c r="K99" i="1"/>
  <c r="K97" i="1" s="1"/>
  <c r="K116" i="1"/>
  <c r="K113" i="1"/>
  <c r="K13" i="1" l="1"/>
  <c r="K12" i="1"/>
  <c r="K10" i="1" s="1"/>
  <c r="J84" i="1"/>
  <c r="J116" i="1" l="1"/>
  <c r="J21" i="1" l="1"/>
  <c r="J63" i="1"/>
  <c r="J48" i="1" s="1"/>
  <c r="J64" i="1"/>
  <c r="J94" i="1" l="1"/>
  <c r="J96" i="1"/>
  <c r="J90" i="1" l="1"/>
  <c r="J75" i="1" l="1"/>
  <c r="J47" i="1"/>
  <c r="J58" i="1"/>
  <c r="J55" i="1"/>
  <c r="J99" i="1" l="1"/>
  <c r="J97" i="1" s="1"/>
  <c r="J70" i="1"/>
  <c r="J76" i="1" l="1"/>
  <c r="J61" i="1" l="1"/>
  <c r="J20" i="1"/>
  <c r="J32" i="1"/>
  <c r="J43" i="1"/>
  <c r="J30" i="1" l="1"/>
  <c r="J37" i="1"/>
  <c r="J40" i="1"/>
  <c r="J67" i="1" l="1"/>
  <c r="J19" i="1" l="1"/>
  <c r="J27" i="1" l="1"/>
  <c r="J106" i="1" l="1"/>
  <c r="J24" i="1" l="1"/>
  <c r="J17" i="1" l="1"/>
  <c r="J91" i="1"/>
  <c r="J74" i="1"/>
  <c r="J88" i="1" l="1"/>
  <c r="J49" i="1" l="1"/>
  <c r="J46" i="1" l="1"/>
  <c r="J15" i="1" l="1"/>
  <c r="J11" i="1" s="1"/>
  <c r="J73" i="1" l="1"/>
  <c r="J82" i="1"/>
  <c r="J16" i="1"/>
  <c r="J12" i="1" s="1"/>
  <c r="J10" i="1" s="1"/>
  <c r="J14" i="1" l="1"/>
</calcChain>
</file>

<file path=xl/sharedStrings.xml><?xml version="1.0" encoding="utf-8"?>
<sst xmlns="http://schemas.openxmlformats.org/spreadsheetml/2006/main" count="358" uniqueCount="131">
  <si>
    <t>начало</t>
  </si>
  <si>
    <t xml:space="preserve">окончание </t>
  </si>
  <si>
    <t xml:space="preserve">Источники финансирования  </t>
  </si>
  <si>
    <t>Всего</t>
  </si>
  <si>
    <t>Областной  бюджет</t>
  </si>
  <si>
    <t>городской  бюджет</t>
  </si>
  <si>
    <t>городской бюджет</t>
  </si>
  <si>
    <t>Областной бюджет</t>
  </si>
  <si>
    <t>Городской бюджет</t>
  </si>
  <si>
    <t>1.2.</t>
  </si>
  <si>
    <t>Отдельное мероприятие  "Закрепление знаний  правил  дорожного движения  среди  детей и подростков"</t>
  </si>
  <si>
    <t>Содержание автомобильных дорог общего пользования местного значения  вне границ муниципального образования</t>
  </si>
  <si>
    <t xml:space="preserve">Наименование муниципальной программы, подпрограммы, отдельного мероприятия, мероприятия, проекта </t>
  </si>
  <si>
    <t>Содержание автомобильных дорог общего пользования местного значения  в границах  муниципального образования</t>
  </si>
  <si>
    <t>1.2.1</t>
  </si>
  <si>
    <t>1.1.</t>
  </si>
  <si>
    <t xml:space="preserve">Ответственный исполнитель, соисполнитель, участник </t>
  </si>
  <si>
    <t>реализации</t>
  </si>
  <si>
    <t>1.1.2.</t>
  </si>
  <si>
    <t>1.1.3.</t>
  </si>
  <si>
    <t>4.</t>
  </si>
  <si>
    <t>0.00</t>
  </si>
  <si>
    <t>3.1.</t>
  </si>
  <si>
    <t>3.2.</t>
  </si>
  <si>
    <t>3.3.</t>
  </si>
  <si>
    <t>4.1.</t>
  </si>
  <si>
    <t>4.2.</t>
  </si>
  <si>
    <t xml:space="preserve">Восстановление  ливневой канализации по ул. Красная,   Шорина,  Ленина ,110, на перекрестке  Совесткая-Азина)
</t>
  </si>
  <si>
    <t xml:space="preserve"> МП    "Благоустройство       г. Вятские Поляны"</t>
  </si>
  <si>
    <t>3.4.</t>
  </si>
  <si>
    <t xml:space="preserve"> МП    "Благоустройство                        г. Вятские Поляны"</t>
  </si>
  <si>
    <t xml:space="preserve">
Управление  образования  г. Вятские Поляны"</t>
  </si>
  <si>
    <t>2.</t>
  </si>
  <si>
    <t>2.1.</t>
  </si>
  <si>
    <t xml:space="preserve">                                                      Восстановление дренажных, защитных и укрепительных устройств, отдельных звеньев прикромочных и телескопических лотков, быстротоков и водобойных колодцев, перепадов, подводящих и отводящих русел у мостов и труб, ливневой канализации;
</t>
  </si>
  <si>
    <t>Мероприятия связанные с осуществлением  пассажирских перевозок</t>
  </si>
  <si>
    <t xml:space="preserve">                                                             Отдельное мероприятие  "Организация  движения   транспорта и пешеходов"</t>
  </si>
  <si>
    <t xml:space="preserve">Управление  образования  г. Вятские Поляны" </t>
  </si>
  <si>
    <t>1.2.2</t>
  </si>
  <si>
    <t>январь</t>
  </si>
  <si>
    <t>декабрь</t>
  </si>
  <si>
    <t>январь                                           2021</t>
  </si>
  <si>
    <t>декабрь                               2021</t>
  </si>
  <si>
    <t>декабрь                                       2021</t>
  </si>
  <si>
    <t xml:space="preserve"> январь          2021</t>
  </si>
  <si>
    <t>Разработка проектно-сметной документации  на  светофорный узел  на пересечении улиц Гагарина-Ленина-Тойменка</t>
  </si>
  <si>
    <t>2.3.</t>
  </si>
  <si>
    <t>1.1.1.</t>
  </si>
  <si>
    <t>2.2.</t>
  </si>
  <si>
    <t>Конкурс в дошкольных образовательных учреждениях «Зеленый огонек»</t>
  </si>
  <si>
    <t>4.1</t>
  </si>
  <si>
    <t>4.2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</si>
  <si>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Устранение  деформаций и повреждений  покрытия  на автомобильных  дорогах городской уличной сети </t>
  </si>
  <si>
    <t>Реконструкция моста через реку Ошторма по ул. Тойменка в г. Вятские Поляны Кировской области»</t>
  </si>
  <si>
    <t>Отдельное мероприятие "Ремонт автомобильных  дорог общего пользования местного значения города Вятские Поляны и искусственных сооружений на них"</t>
  </si>
  <si>
    <t>Отдельное мероприятие    "Развитие пассажирских перевозок на территории  муниципального образования  городского округа город Вятские Поляны Кировской области"</t>
  </si>
  <si>
    <t xml:space="preserve">Предоставление субсидий на обеспечение мер по поддержке юридических лиц и индивидуальных предпринимателей, осуществляющих регулярные перевозки пассажиров и багажа автомобильным транспортом на муниципальных маршрутах регулярных перевозок на территории Кировской области </t>
  </si>
  <si>
    <t>Организация транспортного обслуживания на маршрутах регулярных перевозок пассажиров и багажа автомобильным транспортом на территории города Вятские Поляны по регулируемым тарифам</t>
  </si>
  <si>
    <t xml:space="preserve">     Установка дорожных знаков, ограждений, ремонт светофоров</t>
  </si>
  <si>
    <t>Ремонт автомобильной дороги по ул. Крупская</t>
  </si>
  <si>
    <t>1.2.3</t>
  </si>
  <si>
    <t>Ремонт автомобильной дороги по ул. Герцена</t>
  </si>
  <si>
    <t>2.4.</t>
  </si>
  <si>
    <t>2.5.</t>
  </si>
  <si>
    <t>Ремонт автомобильной дороги по ул. Ваганова</t>
  </si>
  <si>
    <t>2.6.</t>
  </si>
  <si>
    <t xml:space="preserve">    МП "Благоустройство  г. Вятские Поляны"</t>
  </si>
  <si>
    <t>Конкурс юных  инспекторов движения "Безопасное колесо" среди образовательных  организаций</t>
  </si>
  <si>
    <t xml:space="preserve"> Проверка достоверности   определения  сметной стоимости  ремонта автомобильных дорог</t>
  </si>
  <si>
    <t>Ремонт автомобильной дороги по ул. Первомайская</t>
  </si>
  <si>
    <t xml:space="preserve">Устройство горизонтальной дорожной разметки по ул. Ленина </t>
  </si>
  <si>
    <t>Городской</t>
  </si>
  <si>
    <t xml:space="preserve">Областной </t>
  </si>
  <si>
    <t>Областной</t>
  </si>
  <si>
    <t xml:space="preserve">Городской </t>
  </si>
  <si>
    <t xml:space="preserve">городской </t>
  </si>
  <si>
    <t xml:space="preserve">
 МБУ "ОКС            г. Вятские Поляны"  
</t>
  </si>
  <si>
    <t xml:space="preserve">
                                        МП "Благоустройство  г. Вятские Поляны" ,  МБУ "ОКС г.Вятские Поляны" 
</t>
  </si>
  <si>
    <t>МБУ "ОКС г.Вятские Поляны"</t>
  </si>
  <si>
    <t xml:space="preserve">МБУ "ОКС г.Вятские Поляны", </t>
  </si>
  <si>
    <t xml:space="preserve">Устройство горизонтальной дорожной разметки </t>
  </si>
  <si>
    <t>2.7.</t>
  </si>
  <si>
    <t xml:space="preserve">Ремонт проезда к зданию администрации </t>
  </si>
  <si>
    <t xml:space="preserve">январь                                          </t>
  </si>
  <si>
    <t>4.3</t>
  </si>
  <si>
    <t xml:space="preserve">Администрация города Вятские Поляны  (отдел бухгалтерского учета ),  МКУ "Центр комплексной поддержи учреждений, подведомственных УСП г. Вятские Поляны </t>
  </si>
  <si>
    <t xml:space="preserve">Администрация города Вятские Поляны  (отдел бухгалтерского учета ), МКУ "Центр комплексной поддержи учреждений, подведомственных УСП г. Вятские Поляны </t>
  </si>
  <si>
    <t>Подпрограмма                                                                                        «Повышение                                                                                                                             безопасности дорожного  движения   на территории  муниципального образования  городского округа  город Вятские  Поляны Кировской области  на  2020-2030 годы"</t>
  </si>
  <si>
    <t>2.8.</t>
  </si>
  <si>
    <t>Ремонт ливневой канализации</t>
  </si>
  <si>
    <t>Отчет об исполнении  плана   реализации  муниципальной программы  муниципального образования   городского округа</t>
  </si>
  <si>
    <t>город Вятские Поляны Кировской области  " Развитие транспортной системы"  на 2020-2030 годы  за 2023год</t>
  </si>
  <si>
    <t>Плановый срок</t>
  </si>
  <si>
    <t>Фактический срок</t>
  </si>
  <si>
    <t>Отношение кассовых   расходов к плановым расходам       ( в %)</t>
  </si>
  <si>
    <t>результат  реализации мероприятий  муниципальной   программы               ( краткое описание</t>
  </si>
  <si>
    <t>выполнено</t>
  </si>
  <si>
    <t>Разработана проектно-сметная документация  на  светофорный узел  на пересечении улиц Гагарина-Ленина-Тойменка</t>
  </si>
  <si>
    <t>Приобретены   призы</t>
  </si>
  <si>
    <t>Приобретены  призы и грамоты</t>
  </si>
  <si>
    <t xml:space="preserve">Проведен ремонт автомобильной дороги по ул. Крупская протяженностью  0,845 км </t>
  </si>
  <si>
    <t>Проведен ремонт автомобильной дороги по ул. Герцена протяженностью 1,02 км</t>
  </si>
  <si>
    <t>Проведен ремонт автомобильной дороги по ул. Ваганова протяженностью 1,435 км</t>
  </si>
  <si>
    <t>Проведен ремонт автомобильной дороги по ул. Первомайская протяженностью 0,102 км</t>
  </si>
  <si>
    <t>Проведена  оплата за расчет смет</t>
  </si>
  <si>
    <t>Проведена реконструкция моста через реку                                                                                               Ошторма по ул. Тойменка в г. Вятские Поляны Кировской области»</t>
  </si>
  <si>
    <t>Предоставлена  субсидия на возмещение части затрат АО "КировПассажирАвтотранспорт" в связи с бесплатным   проездом  членов семей военнослужащих</t>
  </si>
  <si>
    <t xml:space="preserve">мероприятие по приобретению 2 автобусов  не  выполнено в связи со срывом сроков поставок </t>
  </si>
  <si>
    <t>Муниципальная  программа «Развитие  транспортной   системы» на 2020-2030 г.г.</t>
  </si>
  <si>
    <t xml:space="preserve"> МП "Благоустройство  г. Вятские Поляны , МБУ "ОКС  г. Вятские Поляны" , Отдел гражданской  обороны, чрезвычайной ситуации, охраны труда и муниципального  жилищного контроля  управления по вопросам  жизнеобеспечения.
Управление образования г. Вятские Поляны</t>
  </si>
  <si>
    <t>Установлены дорожные знаки  33 штуки, проведен ремонт светофора по ул. Дзержинского</t>
  </si>
  <si>
    <t>Управление  образования  г. Вятские Поляны" , МКУ "Информационно-методический центр</t>
  </si>
  <si>
    <t xml:space="preserve">Проведен  проезд к зданию администрации </t>
  </si>
  <si>
    <t xml:space="preserve"> ИП "Галиахметов И.И."</t>
  </si>
  <si>
    <t xml:space="preserve">Проводилось  летнее и зимнее содержание автомобильных дорог общего пользования местного значения  вне границ муниципального образования, 20,1 км. В рамках летнего содержания проводилась уборка мусора, грейдирование  грунтовых и щебеночных дорог, очистка обочин  </t>
  </si>
  <si>
    <t>Проведено устранение  деформаций и повреждений  покрытия  на автомобильных  дорогах городской уличной сети (Гагарина, Мира, Урицкого, Советская, Кирова, Тойменка, Строительная, Дзержинского, Азина)</t>
  </si>
  <si>
    <t>Выполнено</t>
  </si>
  <si>
    <t>Приобретение подвижного состава  пассажирского транспорта общего пользования</t>
  </si>
  <si>
    <t>выполнен проект на реконструкцию    водоотводной канавы (откосы) вдоль дома  № 15-27 по ул. Кукина</t>
  </si>
  <si>
    <t>Отдельное  мероприятие  "Содержание автомобильных  дорог общего пользования местного  значения"</t>
  </si>
  <si>
    <t>Конкурс "Творчество юных за безопасность  дорожного движения "  для дошкольных и общеобразовательных учреждений</t>
  </si>
  <si>
    <r>
      <t xml:space="preserve">Количество мероприятий, запланированных к реализации в отчетном году, - </t>
    </r>
    <r>
      <rPr>
        <u/>
        <sz val="10"/>
        <color theme="1"/>
        <rFont val="Times New Roman"/>
        <family val="1"/>
        <charset val="204"/>
      </rPr>
      <t>20;</t>
    </r>
  </si>
  <si>
    <r>
      <t>Количество мероприятий, выполненных в отчетном году, -</t>
    </r>
    <r>
      <rPr>
        <u/>
        <sz val="10"/>
        <color theme="1"/>
        <rFont val="Times New Roman"/>
        <family val="1"/>
        <charset val="204"/>
      </rPr>
      <t xml:space="preserve"> 19</t>
    </r>
  </si>
  <si>
    <t>№ п./п.</t>
  </si>
  <si>
    <t>Плановые расходы  на 2023 год, тыс. рублей</t>
  </si>
  <si>
    <t>Кассовые расходы  на 2023 год, тыс. рублей</t>
  </si>
  <si>
    <t>Отметка о выполнении  мероприятия</t>
  </si>
  <si>
    <t xml:space="preserve">Проводилось содержание автомобильных дорог общего пользования местного значения  в границах  муниципального образования, 96,905 км. В рамках зимнего содержания велась расчистка от снега проезжей части дорог, уборка снежных валов, вывоз снега, посыпка противогололедными материалами; в рамках летнего           содержания: очистка от грязи проезжей части дорог, профилирование  щебеночных и грунтовых дорог,   щебенение дорог, очистка  канав, водоотводных труб и т.д.                                               </t>
  </si>
  <si>
    <t>Выполнены  мероприятия связанные с осуществлением  пассажирских перевозок</t>
  </si>
  <si>
    <t>Администрация города Вятские Поляны ( отдел бухгалтерского учета УСП), АО "Вятско-Полянская автоколонна № 1332"</t>
  </si>
  <si>
    <t>Выделение средств  на выполнение услуг, связанных с осуществлением  регулярных перевозок АО"КировПассажирАвтотранспорт"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</si>
</sst>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р_._-;\-* #,##0.00_р_._-;_-* &quot;-&quot;??_р_._-;_-@_-"/>
    <numFmt numFmtId="165" formatCode="0.000"/>
    <numFmt numFmtId="166" formatCode="0.0000"/>
    <numFmt numFmtId="167" formatCode="0.00000"/>
    <numFmt numFmtId="168" formatCode="0.000000"/>
    <numFmt numFmtId="169" formatCode="0.0000000"/>
    <numFmt numFmtId="170" formatCode="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vertAlign val="subscript"/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5">
    <xf numFmtId="0" fontId="0" fillId="0" borderId="0" xfId="0"/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4" xfId="0" applyFont="1" applyBorder="1"/>
    <xf numFmtId="165" fontId="2" fillId="0" borderId="4" xfId="0" applyNumberFormat="1" applyFont="1" applyBorder="1"/>
    <xf numFmtId="0" fontId="2" fillId="0" borderId="6" xfId="0" applyFont="1" applyBorder="1"/>
    <xf numFmtId="0" fontId="2" fillId="0" borderId="6" xfId="0" applyFont="1" applyBorder="1" applyAlignment="1">
      <alignment horizontal="center"/>
    </xf>
    <xf numFmtId="0" fontId="2" fillId="0" borderId="5" xfId="0" applyFont="1" applyBorder="1"/>
    <xf numFmtId="2" fontId="2" fillId="0" borderId="5" xfId="0" applyNumberFormat="1" applyFont="1" applyBorder="1"/>
    <xf numFmtId="2" fontId="2" fillId="0" borderId="6" xfId="0" applyNumberFormat="1" applyFont="1" applyBorder="1"/>
    <xf numFmtId="0" fontId="2" fillId="0" borderId="1" xfId="0" applyFont="1" applyBorder="1"/>
    <xf numFmtId="2" fontId="2" fillId="2" borderId="1" xfId="0" applyNumberFormat="1" applyFont="1" applyFill="1" applyBorder="1"/>
    <xf numFmtId="2" fontId="2" fillId="2" borderId="6" xfId="0" applyNumberFormat="1" applyFont="1" applyFill="1" applyBorder="1"/>
    <xf numFmtId="0" fontId="2" fillId="0" borderId="5" xfId="0" applyFont="1" applyBorder="1" applyAlignment="1">
      <alignment horizontal="center"/>
    </xf>
    <xf numFmtId="2" fontId="2" fillId="0" borderId="1" xfId="0" applyNumberFormat="1" applyFont="1" applyBorder="1"/>
    <xf numFmtId="0" fontId="2" fillId="0" borderId="4" xfId="0" applyFont="1" applyBorder="1" applyAlignment="1">
      <alignment horizontal="center"/>
    </xf>
    <xf numFmtId="0" fontId="2" fillId="2" borderId="5" xfId="0" applyFont="1" applyFill="1" applyBorder="1"/>
    <xf numFmtId="165" fontId="2" fillId="2" borderId="5" xfId="0" applyNumberFormat="1" applyFont="1" applyFill="1" applyBorder="1"/>
    <xf numFmtId="165" fontId="2" fillId="2" borderId="6" xfId="0" applyNumberFormat="1" applyFont="1" applyFill="1" applyBorder="1"/>
    <xf numFmtId="0" fontId="2" fillId="2" borderId="1" xfId="0" applyFont="1" applyFill="1" applyBorder="1"/>
    <xf numFmtId="165" fontId="2" fillId="2" borderId="1" xfId="0" applyNumberFormat="1" applyFont="1" applyFill="1" applyBorder="1"/>
    <xf numFmtId="170" fontId="2" fillId="2" borderId="1" xfId="0" applyNumberFormat="1" applyFont="1" applyFill="1" applyBorder="1"/>
    <xf numFmtId="165" fontId="2" fillId="0" borderId="4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165" fontId="2" fillId="0" borderId="1" xfId="0" applyNumberFormat="1" applyFont="1" applyBorder="1"/>
    <xf numFmtId="170" fontId="2" fillId="0" borderId="1" xfId="0" applyNumberFormat="1" applyFont="1" applyBorder="1"/>
    <xf numFmtId="165" fontId="2" fillId="0" borderId="6" xfId="0" applyNumberFormat="1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horizontal="center"/>
    </xf>
    <xf numFmtId="165" fontId="2" fillId="0" borderId="4" xfId="1" applyNumberFormat="1" applyFont="1" applyBorder="1"/>
    <xf numFmtId="170" fontId="2" fillId="2" borderId="5" xfId="0" applyNumberFormat="1" applyFont="1" applyFill="1" applyBorder="1"/>
    <xf numFmtId="0" fontId="2" fillId="2" borderId="6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165" fontId="2" fillId="0" borderId="5" xfId="0" applyNumberFormat="1" applyFont="1" applyBorder="1"/>
    <xf numFmtId="170" fontId="2" fillId="0" borderId="6" xfId="1" applyNumberFormat="1" applyFont="1" applyBorder="1"/>
    <xf numFmtId="170" fontId="2" fillId="0" borderId="5" xfId="0" applyNumberFormat="1" applyFont="1" applyBorder="1"/>
    <xf numFmtId="170" fontId="2" fillId="0" borderId="4" xfId="1" applyNumberFormat="1" applyFont="1" applyBorder="1"/>
    <xf numFmtId="165" fontId="2" fillId="2" borderId="4" xfId="0" applyNumberFormat="1" applyFont="1" applyFill="1" applyBorder="1"/>
    <xf numFmtId="170" fontId="2" fillId="2" borderId="6" xfId="0" applyNumberFormat="1" applyFont="1" applyFill="1" applyBorder="1"/>
    <xf numFmtId="49" fontId="2" fillId="0" borderId="4" xfId="0" applyNumberFormat="1" applyFont="1" applyBorder="1"/>
    <xf numFmtId="165" fontId="2" fillId="0" borderId="1" xfId="0" applyNumberFormat="1" applyFont="1" applyBorder="1" applyAlignment="1">
      <alignment horizontal="center"/>
    </xf>
    <xf numFmtId="170" fontId="2" fillId="0" borderId="1" xfId="0" applyNumberFormat="1" applyFont="1" applyBorder="1" applyAlignment="1">
      <alignment horizontal="center"/>
    </xf>
    <xf numFmtId="170" fontId="2" fillId="0" borderId="6" xfId="0" applyNumberFormat="1" applyFont="1" applyBorder="1" applyAlignment="1">
      <alignment horizontal="center"/>
    </xf>
    <xf numFmtId="2" fontId="2" fillId="0" borderId="4" xfId="1" applyNumberFormat="1" applyFont="1" applyBorder="1"/>
    <xf numFmtId="165" fontId="2" fillId="2" borderId="4" xfId="1" applyNumberFormat="1" applyFont="1" applyFill="1" applyBorder="1"/>
    <xf numFmtId="167" fontId="2" fillId="2" borderId="4" xfId="1" applyNumberFormat="1" applyFont="1" applyFill="1" applyBorder="1"/>
    <xf numFmtId="170" fontId="2" fillId="2" borderId="6" xfId="1" applyNumberFormat="1" applyFont="1" applyFill="1" applyBorder="1"/>
    <xf numFmtId="0" fontId="2" fillId="0" borderId="9" xfId="0" applyFont="1" applyBorder="1"/>
    <xf numFmtId="0" fontId="2" fillId="0" borderId="13" xfId="0" applyFont="1" applyBorder="1"/>
    <xf numFmtId="170" fontId="2" fillId="2" borderId="4" xfId="1" applyNumberFormat="1" applyFont="1" applyFill="1" applyBorder="1"/>
    <xf numFmtId="0" fontId="2" fillId="0" borderId="0" xfId="0" applyFont="1" applyBorder="1"/>
    <xf numFmtId="0" fontId="2" fillId="0" borderId="9" xfId="0" applyFont="1" applyBorder="1" applyAlignment="1">
      <alignment horizontal="center"/>
    </xf>
    <xf numFmtId="166" fontId="2" fillId="0" borderId="5" xfId="0" applyNumberFormat="1" applyFont="1" applyBorder="1"/>
    <xf numFmtId="170" fontId="2" fillId="0" borderId="6" xfId="0" applyNumberFormat="1" applyFont="1" applyBorder="1"/>
    <xf numFmtId="0" fontId="2" fillId="0" borderId="16" xfId="0" applyFont="1" applyBorder="1"/>
    <xf numFmtId="0" fontId="2" fillId="0" borderId="16" xfId="0" applyFont="1" applyBorder="1" applyAlignment="1">
      <alignment horizontal="center"/>
    </xf>
    <xf numFmtId="2" fontId="2" fillId="0" borderId="4" xfId="0" applyNumberFormat="1" applyFont="1" applyBorder="1"/>
    <xf numFmtId="49" fontId="2" fillId="0" borderId="9" xfId="0" applyNumberFormat="1" applyFont="1" applyBorder="1"/>
    <xf numFmtId="2" fontId="2" fillId="0" borderId="5" xfId="0" applyNumberFormat="1" applyFont="1" applyBorder="1" applyAlignment="1">
      <alignment horizontal="right"/>
    </xf>
    <xf numFmtId="165" fontId="2" fillId="0" borderId="5" xfId="0" applyNumberFormat="1" applyFont="1" applyBorder="1" applyAlignment="1">
      <alignment horizontal="right"/>
    </xf>
    <xf numFmtId="168" fontId="2" fillId="0" borderId="1" xfId="0" applyNumberFormat="1" applyFont="1" applyBorder="1"/>
    <xf numFmtId="0" fontId="2" fillId="0" borderId="5" xfId="0" applyFont="1" applyBorder="1" applyAlignment="1">
      <alignment vertical="top"/>
    </xf>
    <xf numFmtId="0" fontId="2" fillId="0" borderId="5" xfId="0" applyFont="1" applyBorder="1" applyAlignment="1">
      <alignment horizontal="center" vertical="top"/>
    </xf>
    <xf numFmtId="2" fontId="2" fillId="0" borderId="1" xfId="0" applyNumberFormat="1" applyFont="1" applyBorder="1" applyAlignment="1">
      <alignment horizontal="right"/>
    </xf>
    <xf numFmtId="169" fontId="2" fillId="0" borderId="5" xfId="0" applyNumberFormat="1" applyFont="1" applyBorder="1" applyAlignment="1">
      <alignment horizontal="right"/>
    </xf>
    <xf numFmtId="49" fontId="2" fillId="0" borderId="16" xfId="0" applyNumberFormat="1" applyFont="1" applyBorder="1"/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/>
    <xf numFmtId="0" fontId="2" fillId="0" borderId="4" xfId="0" applyFont="1" applyBorder="1" applyAlignment="1">
      <alignment vertical="top"/>
    </xf>
    <xf numFmtId="165" fontId="2" fillId="2" borderId="4" xfId="0" applyNumberFormat="1" applyFont="1" applyFill="1" applyBorder="1" applyAlignment="1">
      <alignment vertical="top"/>
    </xf>
    <xf numFmtId="165" fontId="2" fillId="2" borderId="6" xfId="0" applyNumberFormat="1" applyFont="1" applyFill="1" applyBorder="1" applyAlignment="1">
      <alignment vertical="top"/>
    </xf>
    <xf numFmtId="167" fontId="2" fillId="2" borderId="4" xfId="0" applyNumberFormat="1" applyFont="1" applyFill="1" applyBorder="1" applyAlignment="1">
      <alignment vertical="top"/>
    </xf>
    <xf numFmtId="0" fontId="2" fillId="0" borderId="11" xfId="0" applyFont="1" applyBorder="1"/>
    <xf numFmtId="0" fontId="2" fillId="0" borderId="17" xfId="0" applyFont="1" applyBorder="1"/>
    <xf numFmtId="167" fontId="2" fillId="0" borderId="1" xfId="0" applyNumberFormat="1" applyFont="1" applyBorder="1"/>
    <xf numFmtId="2" fontId="2" fillId="0" borderId="1" xfId="0" applyNumberFormat="1" applyFont="1" applyFill="1" applyBorder="1"/>
    <xf numFmtId="2" fontId="2" fillId="0" borderId="4" xfId="0" applyNumberFormat="1" applyFont="1" applyFill="1" applyBorder="1"/>
    <xf numFmtId="2" fontId="2" fillId="2" borderId="5" xfId="0" applyNumberFormat="1" applyFont="1" applyFill="1" applyBorder="1"/>
    <xf numFmtId="0" fontId="2" fillId="0" borderId="12" xfId="0" applyFont="1" applyBorder="1"/>
    <xf numFmtId="0" fontId="2" fillId="0" borderId="3" xfId="0" applyFont="1" applyBorder="1"/>
    <xf numFmtId="0" fontId="2" fillId="0" borderId="0" xfId="0" applyFont="1"/>
    <xf numFmtId="165" fontId="2" fillId="0" borderId="0" xfId="0" applyNumberFormat="1" applyFo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165" fontId="2" fillId="2" borderId="1" xfId="0" applyNumberFormat="1" applyFont="1" applyFill="1" applyBorder="1" applyAlignment="1"/>
    <xf numFmtId="170" fontId="2" fillId="2" borderId="5" xfId="0" applyNumberFormat="1" applyFont="1" applyFill="1" applyBorder="1" applyAlignment="1"/>
    <xf numFmtId="0" fontId="2" fillId="0" borderId="0" xfId="0" applyFont="1" applyAlignment="1">
      <alignment vertical="top"/>
    </xf>
    <xf numFmtId="49" fontId="2" fillId="0" borderId="4" xfId="0" applyNumberFormat="1" applyFont="1" applyBorder="1" applyAlignment="1">
      <alignment vertical="top"/>
    </xf>
    <xf numFmtId="49" fontId="2" fillId="0" borderId="6" xfId="0" applyNumberFormat="1" applyFont="1" applyBorder="1" applyAlignment="1">
      <alignment vertical="top"/>
    </xf>
    <xf numFmtId="0" fontId="2" fillId="0" borderId="4" xfId="0" applyFont="1" applyBorder="1" applyAlignment="1">
      <alignment horizontal="center" vertical="top"/>
    </xf>
    <xf numFmtId="14" fontId="2" fillId="0" borderId="4" xfId="0" applyNumberFormat="1" applyFont="1" applyBorder="1" applyAlignment="1">
      <alignment vertical="top"/>
    </xf>
    <xf numFmtId="49" fontId="2" fillId="2" borderId="9" xfId="0" applyNumberFormat="1" applyFont="1" applyFill="1" applyBorder="1" applyAlignment="1">
      <alignment vertical="top"/>
    </xf>
    <xf numFmtId="0" fontId="2" fillId="0" borderId="9" xfId="0" applyFont="1" applyBorder="1" applyAlignment="1">
      <alignment vertical="top"/>
    </xf>
    <xf numFmtId="49" fontId="2" fillId="2" borderId="4" xfId="0" applyNumberFormat="1" applyFont="1" applyFill="1" applyBorder="1" applyAlignment="1">
      <alignment vertical="top"/>
    </xf>
    <xf numFmtId="0" fontId="2" fillId="0" borderId="4" xfId="0" applyFont="1" applyFill="1" applyBorder="1" applyAlignment="1">
      <alignment horizontal="center" vertical="top"/>
    </xf>
    <xf numFmtId="14" fontId="2" fillId="0" borderId="16" xfId="0" applyNumberFormat="1" applyFont="1" applyBorder="1" applyAlignment="1">
      <alignment vertical="top"/>
    </xf>
    <xf numFmtId="0" fontId="2" fillId="0" borderId="9" xfId="0" applyFont="1" applyBorder="1" applyAlignment="1">
      <alignment horizontal="center" vertical="top"/>
    </xf>
    <xf numFmtId="49" fontId="2" fillId="0" borderId="4" xfId="0" applyNumberFormat="1" applyFont="1" applyBorder="1" applyAlignment="1">
      <alignment horizontal="center" vertical="top"/>
    </xf>
    <xf numFmtId="165" fontId="2" fillId="0" borderId="1" xfId="0" applyNumberFormat="1" applyFont="1" applyBorder="1" applyAlignment="1"/>
    <xf numFmtId="165" fontId="2" fillId="0" borderId="4" xfId="0" applyNumberFormat="1" applyFont="1" applyBorder="1" applyAlignment="1"/>
    <xf numFmtId="0" fontId="2" fillId="0" borderId="4" xfId="0" applyFont="1" applyBorder="1" applyAlignment="1"/>
    <xf numFmtId="165" fontId="2" fillId="2" borderId="4" xfId="0" applyNumberFormat="1" applyFont="1" applyFill="1" applyBorder="1" applyAlignment="1"/>
    <xf numFmtId="165" fontId="2" fillId="2" borderId="6" xfId="0" applyNumberFormat="1" applyFont="1" applyFill="1" applyBorder="1" applyAlignment="1"/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5" fontId="2" fillId="0" borderId="4" xfId="0" applyNumberFormat="1" applyFont="1" applyBorder="1" applyAlignment="1">
      <alignment horizontal="center" vertical="center" wrapText="1"/>
    </xf>
    <xf numFmtId="165" fontId="2" fillId="0" borderId="6" xfId="0" applyNumberFormat="1" applyFont="1" applyBorder="1" applyAlignment="1">
      <alignment horizontal="center" vertical="center" wrapText="1"/>
    </xf>
    <xf numFmtId="165" fontId="2" fillId="0" borderId="5" xfId="0" applyNumberFormat="1" applyFont="1" applyBorder="1" applyAlignment="1">
      <alignment horizontal="center" vertical="center" wrapText="1"/>
    </xf>
    <xf numFmtId="0" fontId="2" fillId="0" borderId="14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2" borderId="14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4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16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2" fillId="0" borderId="5" xfId="0" applyFont="1" applyBorder="1" applyAlignment="1">
      <alignment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49" fontId="2" fillId="0" borderId="4" xfId="0" applyNumberFormat="1" applyFont="1" applyBorder="1" applyAlignment="1">
      <alignment horizontal="center" vertical="top"/>
    </xf>
    <xf numFmtId="49" fontId="2" fillId="0" borderId="6" xfId="0" applyNumberFormat="1" applyFont="1" applyBorder="1" applyAlignment="1">
      <alignment horizontal="center" vertical="top"/>
    </xf>
    <xf numFmtId="49" fontId="2" fillId="0" borderId="5" xfId="0" applyNumberFormat="1" applyFont="1" applyBorder="1" applyAlignment="1">
      <alignment horizontal="center" vertical="top"/>
    </xf>
    <xf numFmtId="49" fontId="2" fillId="2" borderId="4" xfId="0" applyNumberFormat="1" applyFont="1" applyFill="1" applyBorder="1" applyAlignment="1">
      <alignment horizontal="center" vertical="top"/>
    </xf>
    <xf numFmtId="49" fontId="2" fillId="2" borderId="6" xfId="0" applyNumberFormat="1" applyFont="1" applyFill="1" applyBorder="1" applyAlignment="1">
      <alignment horizontal="center" vertical="top"/>
    </xf>
    <xf numFmtId="49" fontId="2" fillId="2" borderId="5" xfId="0" applyNumberFormat="1" applyFont="1" applyFill="1" applyBorder="1" applyAlignment="1">
      <alignment horizontal="center" vertical="top"/>
    </xf>
    <xf numFmtId="0" fontId="2" fillId="0" borderId="14" xfId="0" applyFont="1" applyBorder="1" applyAlignment="1">
      <alignment vertical="top" wrapText="1"/>
    </xf>
    <xf numFmtId="0" fontId="2" fillId="3" borderId="7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8" xfId="0" applyFont="1" applyFill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14" xfId="0" applyFont="1" applyFill="1" applyBorder="1" applyAlignment="1">
      <alignment vertical="top" wrapText="1"/>
    </xf>
    <xf numFmtId="0" fontId="2" fillId="0" borderId="6" xfId="0" applyFont="1" applyFill="1" applyBorder="1" applyAlignment="1">
      <alignment vertical="top" wrapText="1"/>
    </xf>
    <xf numFmtId="0" fontId="2" fillId="0" borderId="15" xfId="0" applyFont="1" applyBorder="1" applyAlignment="1">
      <alignment vertical="top" wrapText="1"/>
    </xf>
    <xf numFmtId="0" fontId="2" fillId="0" borderId="7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165" fontId="2" fillId="0" borderId="4" xfId="0" applyNumberFormat="1" applyFont="1" applyBorder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3" borderId="14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Fill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top"/>
    </xf>
    <xf numFmtId="0" fontId="2" fillId="0" borderId="11" xfId="0" applyFont="1" applyBorder="1" applyAlignment="1">
      <alignment horizontal="center" vertical="center" wrapText="1"/>
    </xf>
    <xf numFmtId="165" fontId="2" fillId="0" borderId="10" xfId="0" applyNumberFormat="1" applyFont="1" applyBorder="1" applyAlignment="1">
      <alignment horizontal="center"/>
    </xf>
    <xf numFmtId="165" fontId="2" fillId="2" borderId="4" xfId="0" applyNumberFormat="1" applyFont="1" applyFill="1" applyBorder="1" applyAlignment="1">
      <alignment horizontal="center"/>
    </xf>
    <xf numFmtId="165" fontId="2" fillId="2" borderId="5" xfId="0" applyNumberFormat="1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4"/>
  <sheetViews>
    <sheetView tabSelected="1" view="pageBreakPreview" zoomScale="85" zoomScaleNormal="130" zoomScaleSheetLayoutView="85" workbookViewId="0">
      <selection activeCell="M113" sqref="M113:M115"/>
    </sheetView>
  </sheetViews>
  <sheetFormatPr defaultRowHeight="12.75" x14ac:dyDescent="0.2"/>
  <cols>
    <col min="1" max="1" width="3" style="87" customWidth="1"/>
    <col min="2" max="2" width="3.85546875" style="94" customWidth="1"/>
    <col min="3" max="3" width="17.5703125" style="87" customWidth="1"/>
    <col min="4" max="4" width="12.42578125" style="87" customWidth="1"/>
    <col min="5" max="5" width="8.140625" style="87" customWidth="1"/>
    <col min="6" max="6" width="8.42578125" style="87" customWidth="1"/>
    <col min="7" max="7" width="7.28515625" style="87" customWidth="1"/>
    <col min="8" max="8" width="7.7109375" style="87" customWidth="1"/>
    <col min="9" max="9" width="9" style="87" customWidth="1"/>
    <col min="10" max="10" width="10.5703125" style="88" customWidth="1"/>
    <col min="11" max="11" width="11.42578125" style="88" customWidth="1"/>
    <col min="12" max="12" width="9" style="88" customWidth="1"/>
    <col min="13" max="13" width="13" style="88" customWidth="1"/>
    <col min="14" max="14" width="9.140625" style="87" customWidth="1"/>
    <col min="15" max="16384" width="9.140625" style="87"/>
  </cols>
  <sheetData>
    <row r="1" spans="1:14" ht="9" customHeight="1" x14ac:dyDescent="0.2"/>
    <row r="2" spans="1:14" x14ac:dyDescent="0.2">
      <c r="C2" s="89" t="s">
        <v>90</v>
      </c>
      <c r="D2" s="89"/>
    </row>
    <row r="3" spans="1:14" x14ac:dyDescent="0.2">
      <c r="A3" s="114" t="s">
        <v>91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</row>
    <row r="4" spans="1:14" ht="6" customHeight="1" x14ac:dyDescent="0.2"/>
    <row r="5" spans="1:14" ht="2.25" customHeight="1" x14ac:dyDescent="0.2"/>
    <row r="6" spans="1:14" ht="36" customHeight="1" x14ac:dyDescent="0.2">
      <c r="B6" s="128" t="s">
        <v>123</v>
      </c>
      <c r="C6" s="111" t="s">
        <v>12</v>
      </c>
      <c r="D6" s="111" t="s">
        <v>16</v>
      </c>
      <c r="E6" s="115" t="s">
        <v>92</v>
      </c>
      <c r="F6" s="116"/>
      <c r="G6" s="115" t="s">
        <v>93</v>
      </c>
      <c r="H6" s="116"/>
      <c r="I6" s="111" t="s">
        <v>2</v>
      </c>
      <c r="J6" s="117" t="s">
        <v>124</v>
      </c>
      <c r="K6" s="117" t="s">
        <v>125</v>
      </c>
      <c r="L6" s="117" t="s">
        <v>94</v>
      </c>
      <c r="M6" s="117" t="s">
        <v>95</v>
      </c>
      <c r="N6" s="117" t="s">
        <v>126</v>
      </c>
    </row>
    <row r="7" spans="1:14" ht="26.25" customHeight="1" x14ac:dyDescent="0.2">
      <c r="B7" s="129"/>
      <c r="C7" s="112"/>
      <c r="D7" s="112"/>
      <c r="E7" s="2" t="s">
        <v>0</v>
      </c>
      <c r="F7" s="2" t="s">
        <v>1</v>
      </c>
      <c r="G7" s="2" t="s">
        <v>0</v>
      </c>
      <c r="H7" s="2" t="s">
        <v>1</v>
      </c>
      <c r="I7" s="112"/>
      <c r="J7" s="118"/>
      <c r="K7" s="118"/>
      <c r="L7" s="118"/>
      <c r="M7" s="118"/>
      <c r="N7" s="118"/>
    </row>
    <row r="8" spans="1:14" ht="62.25" customHeight="1" thickBot="1" x14ac:dyDescent="0.25">
      <c r="B8" s="130"/>
      <c r="C8" s="113"/>
      <c r="D8" s="113"/>
      <c r="E8" s="3" t="s">
        <v>17</v>
      </c>
      <c r="F8" s="3" t="s">
        <v>17</v>
      </c>
      <c r="G8" s="3" t="s">
        <v>17</v>
      </c>
      <c r="H8" s="3" t="s">
        <v>17</v>
      </c>
      <c r="I8" s="113"/>
      <c r="J8" s="119"/>
      <c r="K8" s="119"/>
      <c r="L8" s="119"/>
      <c r="M8" s="119"/>
      <c r="N8" s="119"/>
    </row>
    <row r="9" spans="1:14" ht="18.75" customHeight="1" x14ac:dyDescent="0.2">
      <c r="B9" s="151"/>
      <c r="C9" s="169" t="s">
        <v>108</v>
      </c>
      <c r="D9" s="138" t="s">
        <v>76</v>
      </c>
      <c r="E9" s="1"/>
      <c r="F9" s="7"/>
      <c r="G9" s="7"/>
      <c r="H9" s="7"/>
      <c r="I9" s="7"/>
      <c r="J9" s="8"/>
      <c r="K9" s="8"/>
      <c r="L9" s="8"/>
      <c r="M9" s="8"/>
      <c r="N9" s="7"/>
    </row>
    <row r="10" spans="1:14" ht="18.75" customHeight="1" x14ac:dyDescent="0.2">
      <c r="B10" s="152"/>
      <c r="C10" s="170"/>
      <c r="D10" s="139"/>
      <c r="E10" s="9" t="s">
        <v>39</v>
      </c>
      <c r="F10" s="10" t="s">
        <v>40</v>
      </c>
      <c r="G10" s="9" t="s">
        <v>39</v>
      </c>
      <c r="H10" s="10" t="s">
        <v>40</v>
      </c>
      <c r="I10" s="11" t="s">
        <v>3</v>
      </c>
      <c r="J10" s="12">
        <f>J11+J12</f>
        <v>339667.80300000007</v>
      </c>
      <c r="K10" s="12">
        <f>K11+K12</f>
        <v>326022.90328000009</v>
      </c>
      <c r="L10" s="13">
        <v>95.6</v>
      </c>
      <c r="M10" s="13"/>
      <c r="N10" s="9"/>
    </row>
    <row r="11" spans="1:14" ht="18.75" customHeight="1" x14ac:dyDescent="0.2">
      <c r="B11" s="152"/>
      <c r="C11" s="170"/>
      <c r="D11" s="139"/>
      <c r="E11" s="9">
        <v>2023</v>
      </c>
      <c r="F11" s="10">
        <v>2023</v>
      </c>
      <c r="G11" s="9">
        <v>2023</v>
      </c>
      <c r="H11" s="10">
        <v>2023</v>
      </c>
      <c r="I11" s="14" t="s">
        <v>4</v>
      </c>
      <c r="J11" s="15">
        <f>J15+J47+J98+J74</f>
        <v>317276.60000000009</v>
      </c>
      <c r="K11" s="15">
        <f>K15+K47+K98+K74</f>
        <v>303978.90000000008</v>
      </c>
      <c r="L11" s="15">
        <v>95.81</v>
      </c>
      <c r="M11" s="16"/>
      <c r="N11" s="9"/>
    </row>
    <row r="12" spans="1:14" ht="18.75" customHeight="1" x14ac:dyDescent="0.2">
      <c r="B12" s="153"/>
      <c r="C12" s="170"/>
      <c r="D12" s="146"/>
      <c r="E12" s="11"/>
      <c r="F12" s="17"/>
      <c r="G12" s="17"/>
      <c r="H12" s="17"/>
      <c r="I12" s="14" t="s">
        <v>5</v>
      </c>
      <c r="J12" s="18">
        <f>J16+J48+J75+J99</f>
        <v>22391.203000000001</v>
      </c>
      <c r="K12" s="18">
        <f>K16+K48+K75+K99</f>
        <v>22044.003279999997</v>
      </c>
      <c r="L12" s="12">
        <v>98.45</v>
      </c>
      <c r="M12" s="12"/>
      <c r="N12" s="11"/>
    </row>
    <row r="13" spans="1:14" x14ac:dyDescent="0.2">
      <c r="B13" s="151">
        <v>1</v>
      </c>
      <c r="C13" s="135" t="s">
        <v>87</v>
      </c>
      <c r="D13" s="128" t="s">
        <v>109</v>
      </c>
      <c r="E13" s="7"/>
      <c r="F13" s="19"/>
      <c r="G13" s="19"/>
      <c r="H13" s="19"/>
      <c r="I13" s="7"/>
      <c r="J13" s="8"/>
      <c r="K13" s="183">
        <f>K15+K16</f>
        <v>566.51499999999999</v>
      </c>
      <c r="L13" s="8"/>
      <c r="M13" s="8"/>
      <c r="N13" s="7"/>
    </row>
    <row r="14" spans="1:14" ht="108.75" customHeight="1" x14ac:dyDescent="0.2">
      <c r="B14" s="152"/>
      <c r="C14" s="136"/>
      <c r="D14" s="129"/>
      <c r="E14" s="9" t="s">
        <v>39</v>
      </c>
      <c r="F14" s="10" t="s">
        <v>40</v>
      </c>
      <c r="G14" s="9" t="s">
        <v>39</v>
      </c>
      <c r="H14" s="10" t="s">
        <v>40</v>
      </c>
      <c r="I14" s="20" t="s">
        <v>3</v>
      </c>
      <c r="J14" s="21">
        <f>J15+J16</f>
        <v>568.92700000000002</v>
      </c>
      <c r="K14" s="184"/>
      <c r="L14" s="22">
        <v>99.6</v>
      </c>
      <c r="M14" s="22"/>
      <c r="N14" s="9"/>
    </row>
    <row r="15" spans="1:14" ht="108.75" customHeight="1" x14ac:dyDescent="0.2">
      <c r="B15" s="152"/>
      <c r="C15" s="136"/>
      <c r="D15" s="129"/>
      <c r="E15" s="9">
        <v>2023</v>
      </c>
      <c r="F15" s="10">
        <v>2023</v>
      </c>
      <c r="G15" s="9">
        <v>2023</v>
      </c>
      <c r="H15" s="10">
        <v>2023</v>
      </c>
      <c r="I15" s="23" t="s">
        <v>4</v>
      </c>
      <c r="J15" s="24">
        <f>J19</f>
        <v>0</v>
      </c>
      <c r="K15" s="24">
        <v>0</v>
      </c>
      <c r="L15" s="25">
        <v>0</v>
      </c>
      <c r="M15" s="22"/>
      <c r="N15" s="9"/>
    </row>
    <row r="16" spans="1:14" ht="108.75" customHeight="1" x14ac:dyDescent="0.2">
      <c r="B16" s="66"/>
      <c r="C16" s="137"/>
      <c r="D16" s="130"/>
      <c r="E16" s="11"/>
      <c r="F16" s="17"/>
      <c r="G16" s="17"/>
      <c r="H16" s="17"/>
      <c r="I16" s="91" t="s">
        <v>6</v>
      </c>
      <c r="J16" s="92">
        <f>J20+J32</f>
        <v>568.92700000000002</v>
      </c>
      <c r="K16" s="92">
        <f>K20+K32</f>
        <v>566.51499999999999</v>
      </c>
      <c r="L16" s="93">
        <v>99.6</v>
      </c>
      <c r="M16" s="21"/>
      <c r="N16" s="11"/>
    </row>
    <row r="17" spans="2:14" ht="35.25" customHeight="1" x14ac:dyDescent="0.2">
      <c r="B17" s="151" t="s">
        <v>15</v>
      </c>
      <c r="C17" s="140" t="s">
        <v>36</v>
      </c>
      <c r="D17" s="138" t="s">
        <v>77</v>
      </c>
      <c r="E17" s="9" t="s">
        <v>39</v>
      </c>
      <c r="F17" s="10" t="s">
        <v>40</v>
      </c>
      <c r="G17" s="9" t="s">
        <v>39</v>
      </c>
      <c r="H17" s="10" t="s">
        <v>40</v>
      </c>
      <c r="I17" s="176" t="s">
        <v>3</v>
      </c>
      <c r="J17" s="171">
        <f>SUM(J19:J20)</f>
        <v>547</v>
      </c>
      <c r="K17" s="171">
        <f>SUM(K19:K20)</f>
        <v>544.58799999999997</v>
      </c>
      <c r="L17" s="171">
        <v>99.6</v>
      </c>
      <c r="M17" s="26"/>
      <c r="N17" s="7"/>
    </row>
    <row r="18" spans="2:14" ht="35.25" customHeight="1" x14ac:dyDescent="0.2">
      <c r="B18" s="152"/>
      <c r="C18" s="141"/>
      <c r="D18" s="139"/>
      <c r="E18" s="9">
        <v>2023</v>
      </c>
      <c r="F18" s="10">
        <v>2023</v>
      </c>
      <c r="G18" s="9">
        <v>2023</v>
      </c>
      <c r="H18" s="10">
        <v>2023</v>
      </c>
      <c r="I18" s="178"/>
      <c r="J18" s="172"/>
      <c r="K18" s="182"/>
      <c r="L18" s="172"/>
      <c r="M18" s="27"/>
      <c r="N18" s="9"/>
    </row>
    <row r="19" spans="2:14" ht="35.25" customHeight="1" x14ac:dyDescent="0.2">
      <c r="B19" s="152"/>
      <c r="C19" s="141"/>
      <c r="D19" s="139"/>
      <c r="E19" s="9"/>
      <c r="F19" s="10"/>
      <c r="G19" s="10"/>
      <c r="H19" s="10"/>
      <c r="I19" s="14" t="s">
        <v>72</v>
      </c>
      <c r="J19" s="28">
        <f>J22+J25</f>
        <v>0</v>
      </c>
      <c r="K19" s="28">
        <f>K22+K25</f>
        <v>0</v>
      </c>
      <c r="L19" s="29">
        <v>0</v>
      </c>
      <c r="M19" s="30"/>
      <c r="N19" s="9"/>
    </row>
    <row r="20" spans="2:14" ht="35.25" customHeight="1" x14ac:dyDescent="0.2">
      <c r="B20" s="153"/>
      <c r="C20" s="142"/>
      <c r="D20" s="146"/>
      <c r="E20" s="11"/>
      <c r="F20" s="17"/>
      <c r="G20" s="17"/>
      <c r="H20" s="17"/>
      <c r="I20" s="14" t="s">
        <v>74</v>
      </c>
      <c r="J20" s="8">
        <f>+J23+J29</f>
        <v>547</v>
      </c>
      <c r="K20" s="8">
        <f>+K23+K29</f>
        <v>544.58799999999997</v>
      </c>
      <c r="L20" s="28">
        <v>99.6</v>
      </c>
      <c r="M20" s="30"/>
      <c r="N20" s="11"/>
    </row>
    <row r="21" spans="2:14" ht="39" customHeight="1" x14ac:dyDescent="0.2">
      <c r="B21" s="157" t="s">
        <v>47</v>
      </c>
      <c r="C21" s="135" t="s">
        <v>58</v>
      </c>
      <c r="D21" s="134" t="s">
        <v>66</v>
      </c>
      <c r="E21" s="31" t="s">
        <v>39</v>
      </c>
      <c r="F21" s="32" t="s">
        <v>40</v>
      </c>
      <c r="G21" s="31" t="s">
        <v>39</v>
      </c>
      <c r="H21" s="32" t="s">
        <v>40</v>
      </c>
      <c r="I21" s="20" t="s">
        <v>3</v>
      </c>
      <c r="J21" s="33">
        <f>J22+J23</f>
        <v>347</v>
      </c>
      <c r="K21" s="33">
        <f>K22+K23</f>
        <v>344.58800000000002</v>
      </c>
      <c r="L21" s="34">
        <v>99.3</v>
      </c>
      <c r="M21" s="134" t="s">
        <v>110</v>
      </c>
      <c r="N21" s="135" t="s">
        <v>96</v>
      </c>
    </row>
    <row r="22" spans="2:14" ht="39" customHeight="1" x14ac:dyDescent="0.2">
      <c r="B22" s="158"/>
      <c r="C22" s="136"/>
      <c r="D22" s="132"/>
      <c r="E22" s="35">
        <v>2023</v>
      </c>
      <c r="F22" s="36">
        <v>2023</v>
      </c>
      <c r="G22" s="35">
        <v>2023</v>
      </c>
      <c r="H22" s="36">
        <v>2023</v>
      </c>
      <c r="I22" s="23" t="s">
        <v>72</v>
      </c>
      <c r="J22" s="24">
        <v>0</v>
      </c>
      <c r="K22" s="24">
        <v>0</v>
      </c>
      <c r="L22" s="25">
        <v>0</v>
      </c>
      <c r="M22" s="132"/>
      <c r="N22" s="136"/>
    </row>
    <row r="23" spans="2:14" ht="39" customHeight="1" thickBot="1" x14ac:dyDescent="0.25">
      <c r="B23" s="159"/>
      <c r="C23" s="137"/>
      <c r="D23" s="133"/>
      <c r="E23" s="20"/>
      <c r="F23" s="37"/>
      <c r="G23" s="37"/>
      <c r="H23" s="37"/>
      <c r="I23" s="31" t="s">
        <v>74</v>
      </c>
      <c r="J23" s="21">
        <v>347</v>
      </c>
      <c r="K23" s="21">
        <v>344.58800000000002</v>
      </c>
      <c r="L23" s="34">
        <v>99.3</v>
      </c>
      <c r="M23" s="133"/>
      <c r="N23" s="137"/>
    </row>
    <row r="24" spans="2:14" ht="22.5" hidden="1" customHeight="1" thickBot="1" x14ac:dyDescent="0.25">
      <c r="B24" s="154" t="s">
        <v>19</v>
      </c>
      <c r="C24" s="111"/>
      <c r="D24" s="111" t="s">
        <v>28</v>
      </c>
      <c r="E24" s="7"/>
      <c r="F24" s="19"/>
      <c r="G24" s="19"/>
      <c r="H24" s="19"/>
      <c r="I24" s="14" t="s">
        <v>3</v>
      </c>
      <c r="J24" s="28">
        <f>SUM(J25:J26)</f>
        <v>0</v>
      </c>
      <c r="K24" s="8"/>
      <c r="L24" s="8"/>
      <c r="M24" s="8"/>
      <c r="N24" s="111"/>
    </row>
    <row r="25" spans="2:14" ht="19.5" hidden="1" customHeight="1" thickBot="1" x14ac:dyDescent="0.25">
      <c r="B25" s="155"/>
      <c r="C25" s="112"/>
      <c r="D25" s="112"/>
      <c r="E25" s="9">
        <v>2021</v>
      </c>
      <c r="F25" s="10">
        <v>2021</v>
      </c>
      <c r="G25" s="10"/>
      <c r="H25" s="10"/>
      <c r="I25" s="14" t="s">
        <v>7</v>
      </c>
      <c r="J25" s="38"/>
      <c r="K25" s="30"/>
      <c r="L25" s="30"/>
      <c r="M25" s="30"/>
      <c r="N25" s="112"/>
    </row>
    <row r="26" spans="2:14" ht="31.5" hidden="1" customHeight="1" thickBot="1" x14ac:dyDescent="0.25">
      <c r="B26" s="155"/>
      <c r="C26" s="112"/>
      <c r="D26" s="113"/>
      <c r="E26" s="9"/>
      <c r="F26" s="10"/>
      <c r="G26" s="10"/>
      <c r="H26" s="10"/>
      <c r="I26" s="7" t="s">
        <v>8</v>
      </c>
      <c r="J26" s="38"/>
      <c r="K26" s="30"/>
      <c r="L26" s="30"/>
      <c r="M26" s="30"/>
      <c r="N26" s="147"/>
    </row>
    <row r="27" spans="2:14" ht="60" customHeight="1" x14ac:dyDescent="0.2">
      <c r="B27" s="154" t="s">
        <v>18</v>
      </c>
      <c r="C27" s="111" t="s">
        <v>45</v>
      </c>
      <c r="D27" s="111" t="s">
        <v>78</v>
      </c>
      <c r="E27" s="9" t="s">
        <v>39</v>
      </c>
      <c r="F27" s="10" t="s">
        <v>40</v>
      </c>
      <c r="G27" s="9" t="s">
        <v>39</v>
      </c>
      <c r="H27" s="10" t="s">
        <v>40</v>
      </c>
      <c r="I27" s="14" t="s">
        <v>3</v>
      </c>
      <c r="J27" s="33">
        <f>J28+J29</f>
        <v>200</v>
      </c>
      <c r="K27" s="33">
        <f>K28+K29</f>
        <v>200</v>
      </c>
      <c r="L27" s="39">
        <v>100</v>
      </c>
      <c r="M27" s="173" t="s">
        <v>97</v>
      </c>
      <c r="N27" s="173" t="s">
        <v>96</v>
      </c>
    </row>
    <row r="28" spans="2:14" ht="60" customHeight="1" x14ac:dyDescent="0.2">
      <c r="B28" s="155"/>
      <c r="C28" s="112"/>
      <c r="D28" s="112"/>
      <c r="E28" s="9">
        <v>2023</v>
      </c>
      <c r="F28" s="10">
        <v>2023</v>
      </c>
      <c r="G28" s="9">
        <v>2023</v>
      </c>
      <c r="H28" s="10">
        <v>2023</v>
      </c>
      <c r="I28" s="14" t="s">
        <v>73</v>
      </c>
      <c r="J28" s="28">
        <v>0</v>
      </c>
      <c r="K28" s="28">
        <v>0</v>
      </c>
      <c r="L28" s="29">
        <v>0</v>
      </c>
      <c r="M28" s="112"/>
      <c r="N28" s="112"/>
    </row>
    <row r="29" spans="2:14" ht="60" customHeight="1" thickBot="1" x14ac:dyDescent="0.25">
      <c r="B29" s="156"/>
      <c r="C29" s="147"/>
      <c r="D29" s="113"/>
      <c r="E29" s="9"/>
      <c r="F29" s="10"/>
      <c r="G29" s="10"/>
      <c r="H29" s="10"/>
      <c r="I29" s="7" t="s">
        <v>74</v>
      </c>
      <c r="J29" s="38">
        <v>200</v>
      </c>
      <c r="K29" s="38">
        <v>200</v>
      </c>
      <c r="L29" s="40">
        <v>100</v>
      </c>
      <c r="M29" s="113"/>
      <c r="N29" s="113"/>
    </row>
    <row r="30" spans="2:14" ht="38.25" customHeight="1" x14ac:dyDescent="0.2">
      <c r="B30" s="75" t="s">
        <v>9</v>
      </c>
      <c r="C30" s="160" t="s">
        <v>10</v>
      </c>
      <c r="D30" s="140" t="s">
        <v>111</v>
      </c>
      <c r="E30" s="7"/>
      <c r="F30" s="19"/>
      <c r="G30" s="19"/>
      <c r="H30" s="19"/>
      <c r="I30" s="14" t="s">
        <v>3</v>
      </c>
      <c r="J30" s="33">
        <f>J31+J32</f>
        <v>21.927</v>
      </c>
      <c r="K30" s="33">
        <f>K31+K32</f>
        <v>21.927</v>
      </c>
      <c r="L30" s="41">
        <v>100</v>
      </c>
      <c r="M30" s="33"/>
      <c r="N30" s="7"/>
    </row>
    <row r="31" spans="2:14" ht="38.25" customHeight="1" x14ac:dyDescent="0.2">
      <c r="B31" s="71"/>
      <c r="C31" s="141"/>
      <c r="D31" s="141"/>
      <c r="E31" s="9" t="s">
        <v>39</v>
      </c>
      <c r="F31" s="10" t="s">
        <v>40</v>
      </c>
      <c r="G31" s="9" t="s">
        <v>39</v>
      </c>
      <c r="H31" s="10" t="s">
        <v>40</v>
      </c>
      <c r="I31" s="14" t="s">
        <v>73</v>
      </c>
      <c r="J31" s="28">
        <v>0</v>
      </c>
      <c r="K31" s="28">
        <v>0</v>
      </c>
      <c r="L31" s="29">
        <v>0</v>
      </c>
      <c r="M31" s="30"/>
      <c r="N31" s="9"/>
    </row>
    <row r="32" spans="2:14" ht="38.25" customHeight="1" thickBot="1" x14ac:dyDescent="0.25">
      <c r="B32" s="71"/>
      <c r="C32" s="141"/>
      <c r="D32" s="141"/>
      <c r="E32" s="9">
        <v>2023</v>
      </c>
      <c r="F32" s="10">
        <v>2023</v>
      </c>
      <c r="G32" s="9">
        <v>2023</v>
      </c>
      <c r="H32" s="10">
        <v>2023</v>
      </c>
      <c r="I32" s="7" t="s">
        <v>8</v>
      </c>
      <c r="J32" s="42">
        <f>SUM(J39+J42+J45)</f>
        <v>21.927</v>
      </c>
      <c r="K32" s="42">
        <f>SUM(K39+K42+K45)</f>
        <v>21.927</v>
      </c>
      <c r="L32" s="43">
        <v>100</v>
      </c>
      <c r="M32" s="22"/>
      <c r="N32" s="9"/>
    </row>
    <row r="33" spans="2:14" ht="15" hidden="1" customHeight="1" thickBot="1" x14ac:dyDescent="0.25">
      <c r="B33" s="95" t="s">
        <v>14</v>
      </c>
      <c r="C33" s="161"/>
      <c r="D33" s="138" t="s">
        <v>31</v>
      </c>
      <c r="E33" s="7"/>
      <c r="F33" s="19"/>
      <c r="G33" s="10"/>
      <c r="H33" s="10"/>
      <c r="I33" s="11" t="s">
        <v>3</v>
      </c>
      <c r="J33" s="28"/>
      <c r="K33" s="30"/>
      <c r="L33" s="30"/>
      <c r="M33" s="30"/>
      <c r="N33" s="174"/>
    </row>
    <row r="34" spans="2:14" ht="15" hidden="1" customHeight="1" thickBot="1" x14ac:dyDescent="0.25">
      <c r="B34" s="71"/>
      <c r="C34" s="162"/>
      <c r="D34" s="139"/>
      <c r="E34" s="9">
        <v>2020</v>
      </c>
      <c r="F34" s="10">
        <v>2020</v>
      </c>
      <c r="G34" s="10"/>
      <c r="H34" s="10"/>
      <c r="I34" s="14" t="s">
        <v>7</v>
      </c>
      <c r="J34" s="28"/>
      <c r="K34" s="30"/>
      <c r="L34" s="30"/>
      <c r="M34" s="30"/>
      <c r="N34" s="175"/>
    </row>
    <row r="35" spans="2:14" ht="15" hidden="1" customHeight="1" thickBot="1" x14ac:dyDescent="0.25">
      <c r="B35" s="71"/>
      <c r="C35" s="162"/>
      <c r="D35" s="139"/>
      <c r="E35" s="9"/>
      <c r="F35" s="10"/>
      <c r="G35" s="10"/>
      <c r="H35" s="10"/>
      <c r="I35" s="7" t="s">
        <v>8</v>
      </c>
      <c r="J35" s="42"/>
      <c r="K35" s="22"/>
      <c r="L35" s="22"/>
      <c r="M35" s="22"/>
      <c r="N35" s="175"/>
    </row>
    <row r="36" spans="2:14" ht="55.5" hidden="1" customHeight="1" thickBot="1" x14ac:dyDescent="0.25">
      <c r="B36" s="66"/>
      <c r="C36" s="163"/>
      <c r="D36" s="146"/>
      <c r="E36" s="11"/>
      <c r="F36" s="17"/>
      <c r="G36" s="17"/>
      <c r="H36" s="17"/>
      <c r="I36" s="11"/>
      <c r="J36" s="38"/>
      <c r="K36" s="30"/>
      <c r="L36" s="30"/>
      <c r="M36" s="30"/>
      <c r="N36" s="175"/>
    </row>
    <row r="37" spans="2:14" ht="44.25" customHeight="1" x14ac:dyDescent="0.2">
      <c r="B37" s="95" t="s">
        <v>14</v>
      </c>
      <c r="C37" s="160" t="s">
        <v>120</v>
      </c>
      <c r="D37" s="128" t="s">
        <v>111</v>
      </c>
      <c r="E37" s="9" t="s">
        <v>39</v>
      </c>
      <c r="F37" s="10" t="s">
        <v>40</v>
      </c>
      <c r="G37" s="9" t="s">
        <v>39</v>
      </c>
      <c r="H37" s="10" t="s">
        <v>40</v>
      </c>
      <c r="I37" s="11" t="s">
        <v>3</v>
      </c>
      <c r="J37" s="33">
        <f>J38+J39</f>
        <v>9.9849999999999994</v>
      </c>
      <c r="K37" s="33">
        <f>K38+K39</f>
        <v>9.9849999999999994</v>
      </c>
      <c r="L37" s="41">
        <v>100</v>
      </c>
      <c r="M37" s="164" t="s">
        <v>98</v>
      </c>
      <c r="N37" s="111" t="s">
        <v>96</v>
      </c>
    </row>
    <row r="38" spans="2:14" ht="44.25" customHeight="1" x14ac:dyDescent="0.2">
      <c r="B38" s="71"/>
      <c r="C38" s="141"/>
      <c r="D38" s="129"/>
      <c r="E38" s="9">
        <v>2023</v>
      </c>
      <c r="F38" s="10">
        <v>2023</v>
      </c>
      <c r="G38" s="9">
        <v>2023</v>
      </c>
      <c r="H38" s="10">
        <v>2023</v>
      </c>
      <c r="I38" s="14" t="s">
        <v>72</v>
      </c>
      <c r="J38" s="28">
        <v>0</v>
      </c>
      <c r="K38" s="28">
        <v>0</v>
      </c>
      <c r="L38" s="29">
        <v>0</v>
      </c>
      <c r="M38" s="139"/>
      <c r="N38" s="112"/>
    </row>
    <row r="39" spans="2:14" ht="44.25" customHeight="1" x14ac:dyDescent="0.2">
      <c r="B39" s="71"/>
      <c r="C39" s="141"/>
      <c r="D39" s="129"/>
      <c r="E39" s="9"/>
      <c r="F39" s="10"/>
      <c r="G39" s="10"/>
      <c r="H39" s="10"/>
      <c r="I39" s="7" t="s">
        <v>74</v>
      </c>
      <c r="J39" s="42">
        <v>9.9849999999999994</v>
      </c>
      <c r="K39" s="42">
        <v>9.9849999999999994</v>
      </c>
      <c r="L39" s="43">
        <v>100</v>
      </c>
      <c r="M39" s="139"/>
      <c r="N39" s="112"/>
    </row>
    <row r="40" spans="2:14" ht="24" customHeight="1" x14ac:dyDescent="0.2">
      <c r="B40" s="96" t="s">
        <v>38</v>
      </c>
      <c r="C40" s="111" t="s">
        <v>49</v>
      </c>
      <c r="D40" s="111" t="s">
        <v>37</v>
      </c>
      <c r="E40" s="9" t="s">
        <v>39</v>
      </c>
      <c r="F40" s="10" t="s">
        <v>40</v>
      </c>
      <c r="G40" s="7" t="s">
        <v>39</v>
      </c>
      <c r="H40" s="19" t="s">
        <v>40</v>
      </c>
      <c r="I40" s="11" t="s">
        <v>3</v>
      </c>
      <c r="J40" s="33">
        <f>J41+J42</f>
        <v>8.6579999999999995</v>
      </c>
      <c r="K40" s="33">
        <f>K41+K42</f>
        <v>8.6579999999999995</v>
      </c>
      <c r="L40" s="41">
        <v>100</v>
      </c>
      <c r="M40" s="111" t="s">
        <v>99</v>
      </c>
      <c r="N40" s="111" t="s">
        <v>96</v>
      </c>
    </row>
    <row r="41" spans="2:14" ht="24" customHeight="1" x14ac:dyDescent="0.2">
      <c r="B41" s="71"/>
      <c r="C41" s="112"/>
      <c r="D41" s="112"/>
      <c r="E41" s="9">
        <v>2023</v>
      </c>
      <c r="F41" s="10">
        <v>2023</v>
      </c>
      <c r="G41" s="9">
        <v>2023</v>
      </c>
      <c r="H41" s="10">
        <v>2023</v>
      </c>
      <c r="I41" s="14" t="s">
        <v>72</v>
      </c>
      <c r="J41" s="26">
        <v>0</v>
      </c>
      <c r="K41" s="45">
        <v>0</v>
      </c>
      <c r="L41" s="46">
        <v>0</v>
      </c>
      <c r="M41" s="112"/>
      <c r="N41" s="112"/>
    </row>
    <row r="42" spans="2:14" ht="24" customHeight="1" thickBot="1" x14ac:dyDescent="0.25">
      <c r="B42" s="71"/>
      <c r="C42" s="147"/>
      <c r="D42" s="113"/>
      <c r="E42" s="9"/>
      <c r="F42" s="10"/>
      <c r="G42" s="17"/>
      <c r="H42" s="17"/>
      <c r="I42" s="7" t="s">
        <v>74</v>
      </c>
      <c r="J42" s="45">
        <v>8.6579999999999995</v>
      </c>
      <c r="K42" s="45">
        <v>8.6579999999999995</v>
      </c>
      <c r="L42" s="47">
        <v>100</v>
      </c>
      <c r="M42" s="112"/>
      <c r="N42" s="112"/>
    </row>
    <row r="43" spans="2:14" ht="33.75" customHeight="1" x14ac:dyDescent="0.2">
      <c r="B43" s="95" t="s">
        <v>60</v>
      </c>
      <c r="C43" s="111" t="s">
        <v>67</v>
      </c>
      <c r="D43" s="111" t="s">
        <v>37</v>
      </c>
      <c r="E43" s="7" t="s">
        <v>39</v>
      </c>
      <c r="F43" s="19" t="s">
        <v>40</v>
      </c>
      <c r="G43" s="9" t="s">
        <v>39</v>
      </c>
      <c r="H43" s="10" t="s">
        <v>40</v>
      </c>
      <c r="I43" s="14" t="s">
        <v>3</v>
      </c>
      <c r="J43" s="33">
        <f>J44+J45</f>
        <v>3.2839999999999998</v>
      </c>
      <c r="K43" s="33">
        <f>K44+K45</f>
        <v>3.2839999999999998</v>
      </c>
      <c r="L43" s="41">
        <v>100</v>
      </c>
      <c r="M43" s="111" t="s">
        <v>99</v>
      </c>
      <c r="N43" s="111" t="s">
        <v>96</v>
      </c>
    </row>
    <row r="44" spans="2:14" ht="33.75" customHeight="1" x14ac:dyDescent="0.2">
      <c r="B44" s="71"/>
      <c r="C44" s="112"/>
      <c r="D44" s="112"/>
      <c r="E44" s="9">
        <v>2023</v>
      </c>
      <c r="F44" s="10">
        <v>2023</v>
      </c>
      <c r="G44" s="9">
        <v>2023</v>
      </c>
      <c r="H44" s="10">
        <v>2023</v>
      </c>
      <c r="I44" s="14" t="s">
        <v>72</v>
      </c>
      <c r="J44" s="45">
        <v>0</v>
      </c>
      <c r="K44" s="45">
        <v>0</v>
      </c>
      <c r="L44" s="46">
        <v>0</v>
      </c>
      <c r="M44" s="112"/>
      <c r="N44" s="112"/>
    </row>
    <row r="45" spans="2:14" ht="33.75" customHeight="1" thickBot="1" x14ac:dyDescent="0.25">
      <c r="B45" s="71"/>
      <c r="C45" s="147"/>
      <c r="D45" s="113"/>
      <c r="E45" s="9"/>
      <c r="F45" s="10"/>
      <c r="G45" s="10"/>
      <c r="H45" s="10"/>
      <c r="I45" s="7" t="s">
        <v>74</v>
      </c>
      <c r="J45" s="26">
        <v>3.2839999999999998</v>
      </c>
      <c r="K45" s="26">
        <v>3.2839999999999998</v>
      </c>
      <c r="L45" s="27">
        <v>100</v>
      </c>
      <c r="M45" s="112"/>
      <c r="N45" s="112"/>
    </row>
    <row r="46" spans="2:14" ht="50.25" customHeight="1" x14ac:dyDescent="0.2">
      <c r="B46" s="97" t="s">
        <v>32</v>
      </c>
      <c r="C46" s="160" t="s">
        <v>54</v>
      </c>
      <c r="D46" s="128" t="s">
        <v>78</v>
      </c>
      <c r="E46" s="7" t="s">
        <v>39</v>
      </c>
      <c r="F46" s="19" t="s">
        <v>40</v>
      </c>
      <c r="G46" s="7" t="s">
        <v>39</v>
      </c>
      <c r="H46" s="19" t="s">
        <v>40</v>
      </c>
      <c r="I46" s="14" t="s">
        <v>3</v>
      </c>
      <c r="J46" s="33">
        <f>J47+J48</f>
        <v>302489.34800000011</v>
      </c>
      <c r="K46" s="33">
        <f>K47+K48</f>
        <v>302452.63445000007</v>
      </c>
      <c r="L46" s="48">
        <v>99.99</v>
      </c>
      <c r="M46" s="33"/>
      <c r="N46" s="176"/>
    </row>
    <row r="47" spans="2:14" ht="50.25" customHeight="1" x14ac:dyDescent="0.2">
      <c r="B47" s="71"/>
      <c r="C47" s="141"/>
      <c r="D47" s="129"/>
      <c r="E47" s="9">
        <v>2023</v>
      </c>
      <c r="F47" s="10">
        <v>2023</v>
      </c>
      <c r="G47" s="9">
        <v>2023</v>
      </c>
      <c r="H47" s="10">
        <v>2023</v>
      </c>
      <c r="I47" s="14" t="s">
        <v>72</v>
      </c>
      <c r="J47" s="24">
        <f>J50+J68+J53+J56+J59</f>
        <v>301589.13300000009</v>
      </c>
      <c r="K47" s="24">
        <f>K50+K68+K53+K56+K59</f>
        <v>301573.43300000008</v>
      </c>
      <c r="L47" s="25">
        <v>100</v>
      </c>
      <c r="M47" s="22"/>
      <c r="N47" s="177"/>
    </row>
    <row r="48" spans="2:14" ht="50.25" customHeight="1" thickBot="1" x14ac:dyDescent="0.25">
      <c r="B48" s="66"/>
      <c r="C48" s="168"/>
      <c r="D48" s="130"/>
      <c r="E48" s="11"/>
      <c r="F48" s="17"/>
      <c r="G48" s="17"/>
      <c r="H48" s="17"/>
      <c r="I48" s="14" t="s">
        <v>74</v>
      </c>
      <c r="J48" s="24">
        <f>J51+J63+J54+J57+J72+J60+J66</f>
        <v>900.21500000000003</v>
      </c>
      <c r="K48" s="24">
        <f>K51+K63+K54+K57+K72+K60+K66</f>
        <v>879.20145000000002</v>
      </c>
      <c r="L48" s="34">
        <v>97.7</v>
      </c>
      <c r="M48" s="21"/>
      <c r="N48" s="178"/>
    </row>
    <row r="49" spans="2:14" ht="33" customHeight="1" x14ac:dyDescent="0.2">
      <c r="B49" s="98"/>
      <c r="C49" s="166" t="s">
        <v>59</v>
      </c>
      <c r="D49" s="111" t="s">
        <v>78</v>
      </c>
      <c r="E49" s="7" t="s">
        <v>39</v>
      </c>
      <c r="F49" s="19" t="s">
        <v>40</v>
      </c>
      <c r="G49" s="9" t="s">
        <v>39</v>
      </c>
      <c r="H49" s="10" t="s">
        <v>40</v>
      </c>
      <c r="I49" s="14" t="s">
        <v>3</v>
      </c>
      <c r="J49" s="49">
        <f>J50+J51</f>
        <v>9381.6149999999998</v>
      </c>
      <c r="K49" s="50">
        <f>K50+K51</f>
        <v>9381.6141599999992</v>
      </c>
      <c r="L49" s="51">
        <v>100</v>
      </c>
      <c r="M49" s="120" t="s">
        <v>100</v>
      </c>
      <c r="N49" s="120" t="s">
        <v>96</v>
      </c>
    </row>
    <row r="50" spans="2:14" ht="33" customHeight="1" x14ac:dyDescent="0.2">
      <c r="B50" s="99" t="s">
        <v>33</v>
      </c>
      <c r="C50" s="167"/>
      <c r="D50" s="112"/>
      <c r="E50" s="9">
        <v>2023</v>
      </c>
      <c r="F50" s="10">
        <v>2023</v>
      </c>
      <c r="G50" s="9">
        <v>2023</v>
      </c>
      <c r="H50" s="10">
        <v>2023</v>
      </c>
      <c r="I50" s="14" t="s">
        <v>72</v>
      </c>
      <c r="J50" s="24">
        <v>8912.5329999999994</v>
      </c>
      <c r="K50" s="24">
        <v>8912.5329999999994</v>
      </c>
      <c r="L50" s="25">
        <v>100</v>
      </c>
      <c r="M50" s="121"/>
      <c r="N50" s="121"/>
    </row>
    <row r="51" spans="2:14" ht="33" customHeight="1" thickBot="1" x14ac:dyDescent="0.25">
      <c r="B51" s="100"/>
      <c r="C51" s="167"/>
      <c r="D51" s="112"/>
      <c r="E51" s="9"/>
      <c r="F51" s="10"/>
      <c r="G51" s="10"/>
      <c r="H51" s="10"/>
      <c r="I51" s="7" t="s">
        <v>74</v>
      </c>
      <c r="J51" s="42">
        <v>469.08199999999999</v>
      </c>
      <c r="K51" s="42">
        <v>469.08116000000001</v>
      </c>
      <c r="L51" s="43">
        <v>100</v>
      </c>
      <c r="M51" s="121"/>
      <c r="N51" s="121"/>
    </row>
    <row r="52" spans="2:14" ht="31.5" customHeight="1" x14ac:dyDescent="0.2">
      <c r="B52" s="99" t="s">
        <v>48</v>
      </c>
      <c r="C52" s="122" t="s">
        <v>61</v>
      </c>
      <c r="D52" s="111" t="s">
        <v>78</v>
      </c>
      <c r="E52" s="7" t="s">
        <v>39</v>
      </c>
      <c r="F52" s="19" t="s">
        <v>40</v>
      </c>
      <c r="G52" s="9" t="s">
        <v>39</v>
      </c>
      <c r="H52" s="10" t="s">
        <v>40</v>
      </c>
      <c r="I52" s="14" t="s">
        <v>3</v>
      </c>
      <c r="J52" s="49">
        <f>J53+J54</f>
        <v>15685.353999999999</v>
      </c>
      <c r="K52" s="49">
        <f>K53+K54</f>
        <v>15685.353999999999</v>
      </c>
      <c r="L52" s="54">
        <v>100</v>
      </c>
      <c r="M52" s="122" t="s">
        <v>101</v>
      </c>
      <c r="N52" s="122" t="s">
        <v>96</v>
      </c>
    </row>
    <row r="53" spans="2:14" ht="31.5" customHeight="1" x14ac:dyDescent="0.2">
      <c r="B53" s="100"/>
      <c r="C53" s="123"/>
      <c r="D53" s="112"/>
      <c r="E53" s="9">
        <v>2023</v>
      </c>
      <c r="F53" s="10">
        <v>2023</v>
      </c>
      <c r="G53" s="9">
        <v>2023</v>
      </c>
      <c r="H53" s="10">
        <v>2023</v>
      </c>
      <c r="I53" s="14" t="s">
        <v>72</v>
      </c>
      <c r="J53" s="28">
        <v>15669.668</v>
      </c>
      <c r="K53" s="28">
        <v>15669.668</v>
      </c>
      <c r="L53" s="29">
        <v>100</v>
      </c>
      <c r="M53" s="123"/>
      <c r="N53" s="123"/>
    </row>
    <row r="54" spans="2:14" ht="31.5" customHeight="1" thickBot="1" x14ac:dyDescent="0.25">
      <c r="B54" s="100"/>
      <c r="C54" s="123"/>
      <c r="D54" s="112"/>
      <c r="E54" s="55"/>
      <c r="F54" s="56"/>
      <c r="G54" s="56"/>
      <c r="H54" s="56"/>
      <c r="I54" s="7" t="s">
        <v>71</v>
      </c>
      <c r="J54" s="38">
        <v>15.686</v>
      </c>
      <c r="K54" s="38">
        <v>15.686</v>
      </c>
      <c r="L54" s="40">
        <v>100</v>
      </c>
      <c r="M54" s="123"/>
      <c r="N54" s="123"/>
    </row>
    <row r="55" spans="2:14" ht="32.25" customHeight="1" x14ac:dyDescent="0.2">
      <c r="B55" s="101" t="s">
        <v>46</v>
      </c>
      <c r="C55" s="124" t="s">
        <v>64</v>
      </c>
      <c r="D55" s="111" t="s">
        <v>78</v>
      </c>
      <c r="E55" s="7" t="s">
        <v>39</v>
      </c>
      <c r="F55" s="19" t="s">
        <v>40</v>
      </c>
      <c r="G55" s="7" t="s">
        <v>39</v>
      </c>
      <c r="H55" s="19" t="s">
        <v>40</v>
      </c>
      <c r="I55" s="14" t="s">
        <v>3</v>
      </c>
      <c r="J55" s="49">
        <f>J56+J57</f>
        <v>14210.116</v>
      </c>
      <c r="K55" s="49">
        <f>K56+K57</f>
        <v>14210.116</v>
      </c>
      <c r="L55" s="54">
        <v>100</v>
      </c>
      <c r="M55" s="124" t="s">
        <v>102</v>
      </c>
      <c r="N55" s="122" t="s">
        <v>96</v>
      </c>
    </row>
    <row r="56" spans="2:14" ht="32.25" customHeight="1" x14ac:dyDescent="0.2">
      <c r="B56" s="100"/>
      <c r="C56" s="125"/>
      <c r="D56" s="112"/>
      <c r="E56" s="9">
        <v>2023</v>
      </c>
      <c r="F56" s="10">
        <v>2023</v>
      </c>
      <c r="G56" s="9">
        <v>2023</v>
      </c>
      <c r="H56" s="10">
        <v>2023</v>
      </c>
      <c r="I56" s="14" t="s">
        <v>72</v>
      </c>
      <c r="J56" s="28">
        <v>14195.905000000001</v>
      </c>
      <c r="K56" s="28">
        <v>14195.905000000001</v>
      </c>
      <c r="L56" s="29">
        <v>100</v>
      </c>
      <c r="M56" s="125"/>
      <c r="N56" s="123"/>
    </row>
    <row r="57" spans="2:14" ht="32.25" customHeight="1" thickBot="1" x14ac:dyDescent="0.25">
      <c r="B57" s="100"/>
      <c r="C57" s="126"/>
      <c r="D57" s="112"/>
      <c r="E57" s="55"/>
      <c r="F57" s="56"/>
      <c r="G57" s="17"/>
      <c r="H57" s="17"/>
      <c r="I57" s="7" t="s">
        <v>74</v>
      </c>
      <c r="J57" s="57">
        <v>14.211</v>
      </c>
      <c r="K57" s="57">
        <v>14.211</v>
      </c>
      <c r="L57" s="40">
        <v>100</v>
      </c>
      <c r="M57" s="126"/>
      <c r="N57" s="127"/>
    </row>
    <row r="58" spans="2:14" ht="39.75" customHeight="1" x14ac:dyDescent="0.2">
      <c r="B58" s="75" t="s">
        <v>62</v>
      </c>
      <c r="C58" s="124" t="s">
        <v>69</v>
      </c>
      <c r="D58" s="128" t="s">
        <v>78</v>
      </c>
      <c r="E58" s="7" t="s">
        <v>39</v>
      </c>
      <c r="F58" s="19" t="s">
        <v>40</v>
      </c>
      <c r="G58" s="9" t="s">
        <v>39</v>
      </c>
      <c r="H58" s="10" t="s">
        <v>40</v>
      </c>
      <c r="I58" s="14" t="s">
        <v>3</v>
      </c>
      <c r="J58" s="57">
        <f>SUM(J59+J60)</f>
        <v>1235.663</v>
      </c>
      <c r="K58" s="57">
        <f>SUM(K59+K60)</f>
        <v>1235.663</v>
      </c>
      <c r="L58" s="58">
        <v>100</v>
      </c>
      <c r="M58" s="122" t="s">
        <v>103</v>
      </c>
      <c r="N58" s="122" t="s">
        <v>96</v>
      </c>
    </row>
    <row r="59" spans="2:14" ht="39.75" customHeight="1" x14ac:dyDescent="0.2">
      <c r="B59" s="100"/>
      <c r="C59" s="125"/>
      <c r="D59" s="129"/>
      <c r="E59" s="9">
        <v>2023</v>
      </c>
      <c r="F59" s="10">
        <v>2023</v>
      </c>
      <c r="G59" s="9">
        <v>2023</v>
      </c>
      <c r="H59" s="10">
        <v>2023</v>
      </c>
      <c r="I59" s="14" t="s">
        <v>7</v>
      </c>
      <c r="J59" s="57">
        <v>1234.4269999999999</v>
      </c>
      <c r="K59" s="57">
        <v>1234.4269999999999</v>
      </c>
      <c r="L59" s="29">
        <v>100</v>
      </c>
      <c r="M59" s="123"/>
      <c r="N59" s="123"/>
    </row>
    <row r="60" spans="2:14" ht="39.75" customHeight="1" thickBot="1" x14ac:dyDescent="0.25">
      <c r="B60" s="100"/>
      <c r="C60" s="126"/>
      <c r="D60" s="130"/>
      <c r="E60" s="55"/>
      <c r="F60" s="56"/>
      <c r="G60" s="56"/>
      <c r="H60" s="56"/>
      <c r="I60" s="7" t="s">
        <v>8</v>
      </c>
      <c r="J60" s="57">
        <v>1.236</v>
      </c>
      <c r="K60" s="57">
        <v>1.236</v>
      </c>
      <c r="L60" s="40">
        <v>100</v>
      </c>
      <c r="M60" s="179"/>
      <c r="N60" s="179"/>
    </row>
    <row r="61" spans="2:14" ht="27.75" customHeight="1" x14ac:dyDescent="0.2">
      <c r="B61" s="151" t="s">
        <v>63</v>
      </c>
      <c r="C61" s="131" t="s">
        <v>68</v>
      </c>
      <c r="D61" s="128" t="s">
        <v>78</v>
      </c>
      <c r="E61" s="59"/>
      <c r="F61" s="60"/>
      <c r="G61" s="60"/>
      <c r="H61" s="60"/>
      <c r="I61" s="14" t="s">
        <v>3</v>
      </c>
      <c r="J61" s="18">
        <f>SUM(J62+J63)</f>
        <v>160</v>
      </c>
      <c r="K61" s="28">
        <f>SUM(K62+K63)</f>
        <v>139.292</v>
      </c>
      <c r="L61" s="61">
        <v>97.1</v>
      </c>
      <c r="M61" s="128" t="s">
        <v>104</v>
      </c>
      <c r="N61" s="128" t="s">
        <v>96</v>
      </c>
    </row>
    <row r="62" spans="2:14" ht="27.75" customHeight="1" x14ac:dyDescent="0.2">
      <c r="B62" s="152"/>
      <c r="C62" s="132"/>
      <c r="D62" s="129"/>
      <c r="E62" s="62" t="s">
        <v>41</v>
      </c>
      <c r="F62" s="62" t="s">
        <v>43</v>
      </c>
      <c r="G62" s="62" t="s">
        <v>41</v>
      </c>
      <c r="H62" s="62" t="s">
        <v>43</v>
      </c>
      <c r="I62" s="14" t="s">
        <v>72</v>
      </c>
      <c r="J62" s="12">
        <v>0</v>
      </c>
      <c r="K62" s="18">
        <v>0</v>
      </c>
      <c r="L62" s="18">
        <v>0</v>
      </c>
      <c r="M62" s="129"/>
      <c r="N62" s="129"/>
    </row>
    <row r="63" spans="2:14" ht="27.75" customHeight="1" x14ac:dyDescent="0.2">
      <c r="B63" s="153"/>
      <c r="C63" s="133"/>
      <c r="D63" s="130"/>
      <c r="E63" s="11">
        <v>2023</v>
      </c>
      <c r="F63" s="17">
        <v>2023</v>
      </c>
      <c r="G63" s="11">
        <v>2023</v>
      </c>
      <c r="H63" s="17">
        <v>2023</v>
      </c>
      <c r="I63" s="7" t="s">
        <v>75</v>
      </c>
      <c r="J63" s="63">
        <f>40+120</f>
        <v>160</v>
      </c>
      <c r="K63" s="64">
        <v>139.292</v>
      </c>
      <c r="L63" s="63">
        <v>87.1</v>
      </c>
      <c r="M63" s="130"/>
      <c r="N63" s="130"/>
    </row>
    <row r="64" spans="2:14" ht="23.25" customHeight="1" x14ac:dyDescent="0.2">
      <c r="B64" s="151" t="s">
        <v>65</v>
      </c>
      <c r="C64" s="134" t="s">
        <v>82</v>
      </c>
      <c r="D64" s="4" t="s">
        <v>78</v>
      </c>
      <c r="E64" s="44" t="s">
        <v>83</v>
      </c>
      <c r="F64" s="44" t="s">
        <v>40</v>
      </c>
      <c r="G64" s="62" t="s">
        <v>41</v>
      </c>
      <c r="H64" s="62" t="s">
        <v>43</v>
      </c>
      <c r="I64" s="14" t="s">
        <v>3</v>
      </c>
      <c r="J64" s="18">
        <f>J65+J66</f>
        <v>140</v>
      </c>
      <c r="K64" s="65">
        <f>K65+K66</f>
        <v>139.69529</v>
      </c>
      <c r="L64" s="61">
        <v>99.8</v>
      </c>
      <c r="M64" s="128" t="s">
        <v>112</v>
      </c>
      <c r="N64" s="128" t="s">
        <v>96</v>
      </c>
    </row>
    <row r="65" spans="2:14" ht="23.25" customHeight="1" x14ac:dyDescent="0.2">
      <c r="B65" s="152"/>
      <c r="C65" s="132"/>
      <c r="D65" s="5"/>
      <c r="E65" s="152">
        <v>2023</v>
      </c>
      <c r="F65" s="152">
        <v>2023</v>
      </c>
      <c r="G65" s="66">
        <v>2023</v>
      </c>
      <c r="H65" s="67">
        <v>2023</v>
      </c>
      <c r="I65" s="14" t="s">
        <v>72</v>
      </c>
      <c r="J65" s="63">
        <v>0</v>
      </c>
      <c r="K65" s="68">
        <v>0</v>
      </c>
      <c r="L65" s="68">
        <v>0</v>
      </c>
      <c r="M65" s="129"/>
      <c r="N65" s="129"/>
    </row>
    <row r="66" spans="2:14" ht="23.25" customHeight="1" x14ac:dyDescent="0.2">
      <c r="B66" s="153"/>
      <c r="C66" s="133"/>
      <c r="D66" s="6"/>
      <c r="E66" s="153"/>
      <c r="F66" s="153"/>
      <c r="G66" s="10"/>
      <c r="H66" s="10"/>
      <c r="I66" s="7" t="s">
        <v>75</v>
      </c>
      <c r="J66" s="63">
        <v>140</v>
      </c>
      <c r="K66" s="69">
        <v>139.69529</v>
      </c>
      <c r="L66" s="63">
        <v>99.8</v>
      </c>
      <c r="M66" s="130"/>
      <c r="N66" s="130"/>
    </row>
    <row r="67" spans="2:14" ht="42.75" customHeight="1" x14ac:dyDescent="0.2">
      <c r="B67" s="75" t="s">
        <v>81</v>
      </c>
      <c r="C67" s="134" t="s">
        <v>53</v>
      </c>
      <c r="D67" s="128" t="s">
        <v>79</v>
      </c>
      <c r="E67" s="70" t="s">
        <v>41</v>
      </c>
      <c r="F67" s="70" t="s">
        <v>42</v>
      </c>
      <c r="G67" s="70" t="s">
        <v>41</v>
      </c>
      <c r="H67" s="70" t="s">
        <v>42</v>
      </c>
      <c r="I67" s="14" t="s">
        <v>3</v>
      </c>
      <c r="J67" s="18">
        <f>J68+J69</f>
        <v>261576.6</v>
      </c>
      <c r="K67" s="18">
        <f>K68+K69</f>
        <v>261560.9</v>
      </c>
      <c r="L67" s="61">
        <v>100</v>
      </c>
      <c r="M67" s="134" t="s">
        <v>105</v>
      </c>
      <c r="N67" s="135" t="s">
        <v>96</v>
      </c>
    </row>
    <row r="68" spans="2:14" ht="42.75" customHeight="1" x14ac:dyDescent="0.2">
      <c r="B68" s="72"/>
      <c r="C68" s="132"/>
      <c r="D68" s="129"/>
      <c r="E68" s="9">
        <v>2023</v>
      </c>
      <c r="F68" s="10">
        <v>2023</v>
      </c>
      <c r="G68" s="9">
        <v>2023</v>
      </c>
      <c r="H68" s="10">
        <v>2023</v>
      </c>
      <c r="I68" s="14" t="s">
        <v>72</v>
      </c>
      <c r="J68" s="12">
        <v>261576.6</v>
      </c>
      <c r="K68" s="12">
        <v>261560.9</v>
      </c>
      <c r="L68" s="18">
        <v>100</v>
      </c>
      <c r="M68" s="132"/>
      <c r="N68" s="136"/>
    </row>
    <row r="69" spans="2:14" ht="42.75" customHeight="1" x14ac:dyDescent="0.2">
      <c r="B69" s="67"/>
      <c r="C69" s="133"/>
      <c r="D69" s="130"/>
      <c r="E69" s="11"/>
      <c r="F69" s="17"/>
      <c r="G69" s="10"/>
      <c r="H69" s="10"/>
      <c r="I69" s="7" t="s">
        <v>71</v>
      </c>
      <c r="J69" s="38"/>
      <c r="K69" s="38"/>
      <c r="L69" s="38"/>
      <c r="M69" s="133"/>
      <c r="N69" s="137"/>
    </row>
    <row r="70" spans="2:14" ht="42.75" customHeight="1" x14ac:dyDescent="0.2">
      <c r="B70" s="75" t="s">
        <v>88</v>
      </c>
      <c r="C70" s="134" t="s">
        <v>89</v>
      </c>
      <c r="D70" s="128" t="s">
        <v>79</v>
      </c>
      <c r="E70" s="70" t="s">
        <v>41</v>
      </c>
      <c r="F70" s="70" t="s">
        <v>42</v>
      </c>
      <c r="G70" s="70" t="s">
        <v>41</v>
      </c>
      <c r="H70" s="70" t="s">
        <v>42</v>
      </c>
      <c r="I70" s="14" t="s">
        <v>3</v>
      </c>
      <c r="J70" s="18">
        <f>J71+J72</f>
        <v>100</v>
      </c>
      <c r="K70" s="18">
        <f>K71+K72</f>
        <v>100</v>
      </c>
      <c r="L70" s="61">
        <v>100</v>
      </c>
      <c r="M70" s="134" t="s">
        <v>118</v>
      </c>
      <c r="N70" s="134" t="s">
        <v>96</v>
      </c>
    </row>
    <row r="71" spans="2:14" ht="42.75" customHeight="1" x14ac:dyDescent="0.2">
      <c r="B71" s="72"/>
      <c r="C71" s="132"/>
      <c r="D71" s="129"/>
      <c r="E71" s="71">
        <v>2023</v>
      </c>
      <c r="F71" s="72">
        <v>2023</v>
      </c>
      <c r="G71" s="71">
        <v>2023</v>
      </c>
      <c r="H71" s="73">
        <v>2023</v>
      </c>
      <c r="I71" s="14" t="s">
        <v>72</v>
      </c>
      <c r="J71" s="38">
        <v>0</v>
      </c>
      <c r="K71" s="28">
        <v>0</v>
      </c>
      <c r="L71" s="28">
        <v>0</v>
      </c>
      <c r="M71" s="132"/>
      <c r="N71" s="132"/>
    </row>
    <row r="72" spans="2:14" ht="42.75" customHeight="1" x14ac:dyDescent="0.2">
      <c r="B72" s="72"/>
      <c r="C72" s="133"/>
      <c r="D72" s="130"/>
      <c r="E72" s="9"/>
      <c r="F72" s="10"/>
      <c r="G72" s="10"/>
      <c r="H72" s="10"/>
      <c r="I72" s="7" t="s">
        <v>74</v>
      </c>
      <c r="J72" s="12">
        <v>100</v>
      </c>
      <c r="K72" s="12">
        <v>100</v>
      </c>
      <c r="L72" s="12">
        <v>100</v>
      </c>
      <c r="M72" s="133"/>
      <c r="N72" s="133"/>
    </row>
    <row r="73" spans="2:14" ht="30" customHeight="1" x14ac:dyDescent="0.2">
      <c r="B73" s="102">
        <v>3</v>
      </c>
      <c r="C73" s="140" t="s">
        <v>119</v>
      </c>
      <c r="D73" s="128" t="s">
        <v>30</v>
      </c>
      <c r="E73" s="44" t="s">
        <v>41</v>
      </c>
      <c r="F73" s="44" t="s">
        <v>43</v>
      </c>
      <c r="G73" s="70" t="s">
        <v>41</v>
      </c>
      <c r="H73" s="70" t="s">
        <v>42</v>
      </c>
      <c r="I73" s="91" t="s">
        <v>3</v>
      </c>
      <c r="J73" s="106">
        <f>J74+J75</f>
        <v>21207.528000000002</v>
      </c>
      <c r="K73" s="106">
        <f>K74+K75</f>
        <v>20889.553829999997</v>
      </c>
      <c r="L73" s="107">
        <v>98.5</v>
      </c>
      <c r="M73" s="8"/>
      <c r="N73" s="111"/>
    </row>
    <row r="74" spans="2:14" ht="30" customHeight="1" x14ac:dyDescent="0.2">
      <c r="B74" s="71"/>
      <c r="C74" s="141"/>
      <c r="D74" s="129"/>
      <c r="E74" s="9">
        <v>2023</v>
      </c>
      <c r="F74" s="10">
        <v>2023</v>
      </c>
      <c r="G74" s="9">
        <v>2023</v>
      </c>
      <c r="H74" s="10">
        <v>2023</v>
      </c>
      <c r="I74" s="91" t="s">
        <v>73</v>
      </c>
      <c r="J74" s="92">
        <f>SUM(J77+J83+J89)</f>
        <v>2405.4670000000001</v>
      </c>
      <c r="K74" s="92">
        <f>SUM(K77+K83+K89)</f>
        <v>2405.4670000000001</v>
      </c>
      <c r="L74" s="92">
        <v>100</v>
      </c>
      <c r="M74" s="22"/>
      <c r="N74" s="112"/>
    </row>
    <row r="75" spans="2:14" ht="30" customHeight="1" x14ac:dyDescent="0.2">
      <c r="B75" s="71"/>
      <c r="C75" s="142"/>
      <c r="D75" s="130"/>
      <c r="E75" s="9"/>
      <c r="F75" s="10"/>
      <c r="G75" s="10"/>
      <c r="H75" s="10"/>
      <c r="I75" s="108" t="s">
        <v>74</v>
      </c>
      <c r="J75" s="109">
        <f>J78+J84+J90+J79+J96</f>
        <v>18802.061000000002</v>
      </c>
      <c r="K75" s="109">
        <f>K78+K84+K90+K79+K96</f>
        <v>18484.086829999997</v>
      </c>
      <c r="L75" s="110">
        <v>98.3</v>
      </c>
      <c r="M75" s="22"/>
      <c r="N75" s="112"/>
    </row>
    <row r="76" spans="2:14" ht="15" customHeight="1" x14ac:dyDescent="0.2">
      <c r="B76" s="103"/>
      <c r="C76" s="143" t="s">
        <v>11</v>
      </c>
      <c r="D76" s="7"/>
      <c r="E76" s="44" t="s">
        <v>41</v>
      </c>
      <c r="F76" s="44" t="s">
        <v>43</v>
      </c>
      <c r="G76" s="70" t="s">
        <v>41</v>
      </c>
      <c r="H76" s="70" t="s">
        <v>42</v>
      </c>
      <c r="I76" s="14" t="s">
        <v>3</v>
      </c>
      <c r="J76" s="28">
        <f>J77+J78+J79</f>
        <v>2532.3910000000001</v>
      </c>
      <c r="K76" s="28">
        <f>K77+K78+K79</f>
        <v>2532.1021100000003</v>
      </c>
      <c r="L76" s="8">
        <v>100</v>
      </c>
      <c r="M76" s="140" t="s">
        <v>114</v>
      </c>
      <c r="N76" s="138" t="s">
        <v>96</v>
      </c>
    </row>
    <row r="77" spans="2:14" x14ac:dyDescent="0.2">
      <c r="B77" s="104" t="s">
        <v>22</v>
      </c>
      <c r="C77" s="144"/>
      <c r="D77" s="129" t="s">
        <v>113</v>
      </c>
      <c r="E77" s="9">
        <v>2023</v>
      </c>
      <c r="F77" s="10">
        <v>2023</v>
      </c>
      <c r="G77" s="9">
        <v>2023</v>
      </c>
      <c r="H77" s="10">
        <v>2023</v>
      </c>
      <c r="I77" s="14" t="s">
        <v>7</v>
      </c>
      <c r="J77" s="24">
        <v>2405.4670000000001</v>
      </c>
      <c r="K77" s="24">
        <v>2405.4670000000001</v>
      </c>
      <c r="L77" s="24">
        <v>100</v>
      </c>
      <c r="M77" s="141"/>
      <c r="N77" s="139"/>
    </row>
    <row r="78" spans="2:14" ht="21.75" customHeight="1" x14ac:dyDescent="0.2">
      <c r="B78" s="100"/>
      <c r="C78" s="144"/>
      <c r="D78" s="129"/>
      <c r="E78" s="9"/>
      <c r="F78" s="10"/>
      <c r="G78" s="10"/>
      <c r="H78" s="10"/>
      <c r="I78" s="75" t="s">
        <v>74</v>
      </c>
      <c r="J78" s="76">
        <v>126.92400000000001</v>
      </c>
      <c r="K78" s="78">
        <v>126.63511</v>
      </c>
      <c r="L78" s="77">
        <v>100</v>
      </c>
      <c r="M78" s="141"/>
      <c r="N78" s="139"/>
    </row>
    <row r="79" spans="2:14" x14ac:dyDescent="0.2">
      <c r="B79" s="100"/>
      <c r="C79" s="144"/>
      <c r="D79" s="129"/>
      <c r="E79" s="9"/>
      <c r="F79" s="10"/>
      <c r="G79" s="10"/>
      <c r="H79" s="10"/>
      <c r="I79" s="9"/>
      <c r="J79" s="30"/>
      <c r="K79" s="30"/>
      <c r="L79" s="30"/>
      <c r="M79" s="141"/>
      <c r="N79" s="139"/>
    </row>
    <row r="80" spans="2:14" ht="278.25" customHeight="1" x14ac:dyDescent="0.2">
      <c r="B80" s="100"/>
      <c r="C80" s="144"/>
      <c r="D80" s="9"/>
      <c r="E80" s="79"/>
      <c r="F80" s="10"/>
      <c r="G80" s="10"/>
      <c r="H80" s="10"/>
      <c r="I80" s="9"/>
      <c r="J80" s="30"/>
      <c r="K80" s="30"/>
      <c r="L80" s="30"/>
      <c r="M80" s="141"/>
      <c r="N80" s="139"/>
    </row>
    <row r="81" spans="1:20" ht="15" hidden="1" customHeight="1" x14ac:dyDescent="0.2">
      <c r="B81" s="100"/>
      <c r="C81" s="145"/>
      <c r="D81" s="79"/>
      <c r="E81" s="9"/>
      <c r="F81" s="17"/>
      <c r="G81" s="17"/>
      <c r="H81" s="17"/>
      <c r="I81" s="11"/>
      <c r="J81" s="38"/>
      <c r="K81" s="30"/>
      <c r="L81" s="30"/>
      <c r="M81" s="142"/>
      <c r="N81" s="139"/>
    </row>
    <row r="82" spans="1:20" x14ac:dyDescent="0.2">
      <c r="B82" s="98"/>
      <c r="C82" s="140" t="s">
        <v>13</v>
      </c>
      <c r="D82" s="80"/>
      <c r="E82" s="44" t="s">
        <v>41</v>
      </c>
      <c r="F82" s="44" t="s">
        <v>43</v>
      </c>
      <c r="G82" s="70" t="s">
        <v>41</v>
      </c>
      <c r="H82" s="70" t="s">
        <v>42</v>
      </c>
      <c r="I82" s="14" t="s">
        <v>3</v>
      </c>
      <c r="J82" s="28">
        <f>J83+J84</f>
        <v>13600.777</v>
      </c>
      <c r="K82" s="81">
        <f>K83+K84</f>
        <v>13300.331719999998</v>
      </c>
      <c r="L82" s="8">
        <v>97.8</v>
      </c>
      <c r="M82" s="138" t="s">
        <v>127</v>
      </c>
      <c r="N82" s="140" t="s">
        <v>96</v>
      </c>
      <c r="T82" s="89"/>
    </row>
    <row r="83" spans="1:20" ht="30" customHeight="1" x14ac:dyDescent="0.2">
      <c r="B83" s="71"/>
      <c r="C83" s="141"/>
      <c r="D83" s="129" t="s">
        <v>30</v>
      </c>
      <c r="E83" s="9">
        <v>2023</v>
      </c>
      <c r="F83" s="10">
        <v>2023</v>
      </c>
      <c r="G83" s="9">
        <v>2023</v>
      </c>
      <c r="H83" s="10">
        <v>2023</v>
      </c>
      <c r="I83" s="14" t="s">
        <v>72</v>
      </c>
      <c r="J83" s="15">
        <v>0</v>
      </c>
      <c r="K83" s="15">
        <v>0</v>
      </c>
      <c r="L83" s="15">
        <v>0</v>
      </c>
      <c r="M83" s="139"/>
      <c r="N83" s="141"/>
    </row>
    <row r="84" spans="1:20" ht="22.5" customHeight="1" x14ac:dyDescent="0.2">
      <c r="B84" s="72" t="s">
        <v>23</v>
      </c>
      <c r="C84" s="141"/>
      <c r="D84" s="129"/>
      <c r="E84" s="9"/>
      <c r="F84" s="10"/>
      <c r="G84" s="10"/>
      <c r="H84" s="10"/>
      <c r="I84" s="75" t="s">
        <v>74</v>
      </c>
      <c r="J84" s="76">
        <f>9281.64+2520+721.767+200+777.37+100</f>
        <v>13600.777</v>
      </c>
      <c r="K84" s="78">
        <f>13475.68709-25.60705-129.638-136.42032+21+100-4.69</f>
        <v>13300.331719999998</v>
      </c>
      <c r="L84" s="77">
        <v>97.8</v>
      </c>
      <c r="M84" s="139"/>
      <c r="N84" s="141"/>
    </row>
    <row r="85" spans="1:20" ht="163.5" customHeight="1" x14ac:dyDescent="0.2">
      <c r="B85" s="71"/>
      <c r="C85" s="141"/>
      <c r="D85" s="129"/>
      <c r="E85" s="9"/>
      <c r="F85" s="10"/>
      <c r="G85" s="10"/>
      <c r="H85" s="10"/>
      <c r="I85" s="74"/>
      <c r="J85" s="30"/>
      <c r="K85" s="30"/>
      <c r="L85" s="30"/>
      <c r="M85" s="139"/>
      <c r="N85" s="141"/>
    </row>
    <row r="86" spans="1:20" ht="288" customHeight="1" x14ac:dyDescent="0.2">
      <c r="B86" s="71"/>
      <c r="C86" s="141"/>
      <c r="D86" s="79"/>
      <c r="E86" s="11"/>
      <c r="F86" s="17"/>
      <c r="G86" s="10"/>
      <c r="H86" s="10"/>
      <c r="I86" s="74"/>
      <c r="J86" s="30"/>
      <c r="K86" s="30"/>
      <c r="L86" s="30"/>
      <c r="M86" s="139"/>
      <c r="N86" s="141"/>
    </row>
    <row r="87" spans="1:20" ht="81" customHeight="1" x14ac:dyDescent="0.2">
      <c r="B87" s="66"/>
      <c r="C87" s="142"/>
      <c r="D87" s="53"/>
      <c r="E87" s="11"/>
      <c r="F87" s="17"/>
      <c r="G87" s="17"/>
      <c r="H87" s="17"/>
      <c r="I87" s="11"/>
      <c r="J87" s="38"/>
      <c r="K87" s="38"/>
      <c r="L87" s="38"/>
      <c r="M87" s="146"/>
      <c r="N87" s="142"/>
    </row>
    <row r="88" spans="1:20" ht="70.5" customHeight="1" x14ac:dyDescent="0.2">
      <c r="B88" s="97" t="s">
        <v>24</v>
      </c>
      <c r="C88" s="111" t="s">
        <v>52</v>
      </c>
      <c r="D88" s="111" t="s">
        <v>78</v>
      </c>
      <c r="E88" s="62" t="s">
        <v>41</v>
      </c>
      <c r="F88" s="62" t="s">
        <v>43</v>
      </c>
      <c r="G88" s="70" t="s">
        <v>41</v>
      </c>
      <c r="H88" s="70" t="s">
        <v>42</v>
      </c>
      <c r="I88" s="14" t="s">
        <v>3</v>
      </c>
      <c r="J88" s="82">
        <f>J89+J90</f>
        <v>4601.3999999999996</v>
      </c>
      <c r="K88" s="82">
        <f>K89+K90</f>
        <v>4584.16</v>
      </c>
      <c r="L88" s="83">
        <v>99.63</v>
      </c>
      <c r="M88" s="111" t="s">
        <v>115</v>
      </c>
      <c r="N88" s="148" t="s">
        <v>116</v>
      </c>
    </row>
    <row r="89" spans="1:20" ht="70.5" customHeight="1" x14ac:dyDescent="0.2">
      <c r="B89" s="71"/>
      <c r="C89" s="112"/>
      <c r="D89" s="112"/>
      <c r="E89" s="9">
        <v>2023</v>
      </c>
      <c r="F89" s="10">
        <v>2023</v>
      </c>
      <c r="G89" s="9">
        <v>2023</v>
      </c>
      <c r="H89" s="10">
        <v>2023</v>
      </c>
      <c r="I89" s="14" t="s">
        <v>72</v>
      </c>
      <c r="J89" s="12">
        <v>0</v>
      </c>
      <c r="K89" s="18">
        <v>0</v>
      </c>
      <c r="L89" s="18">
        <v>0</v>
      </c>
      <c r="M89" s="112"/>
      <c r="N89" s="149"/>
    </row>
    <row r="90" spans="1:20" ht="98.25" customHeight="1" thickBot="1" x14ac:dyDescent="0.25">
      <c r="B90" s="71"/>
      <c r="C90" s="147"/>
      <c r="D90" s="113"/>
      <c r="E90" s="9"/>
      <c r="F90" s="10"/>
      <c r="G90" s="10"/>
      <c r="H90" s="10"/>
      <c r="I90" s="14" t="s">
        <v>74</v>
      </c>
      <c r="J90" s="12">
        <f>4601.4</f>
        <v>4601.3999999999996</v>
      </c>
      <c r="K90" s="57">
        <f>4584.16</f>
        <v>4584.16</v>
      </c>
      <c r="L90" s="13">
        <v>99.63</v>
      </c>
      <c r="M90" s="147"/>
      <c r="N90" s="150"/>
    </row>
    <row r="91" spans="1:20" ht="22.5" hidden="1" customHeight="1" x14ac:dyDescent="0.2">
      <c r="B91" s="180" t="s">
        <v>29</v>
      </c>
      <c r="C91" s="111" t="s">
        <v>34</v>
      </c>
      <c r="D91" s="181" t="s">
        <v>30</v>
      </c>
      <c r="E91" s="7"/>
      <c r="F91" s="19"/>
      <c r="G91" s="19"/>
      <c r="H91" s="19"/>
      <c r="I91" s="14" t="s">
        <v>3</v>
      </c>
      <c r="J91" s="38">
        <f>J92+J93</f>
        <v>0</v>
      </c>
      <c r="K91" s="30"/>
      <c r="L91" s="30"/>
      <c r="M91" s="30"/>
      <c r="N91" s="111" t="s">
        <v>27</v>
      </c>
    </row>
    <row r="92" spans="1:20" ht="18" hidden="1" customHeight="1" x14ac:dyDescent="0.2">
      <c r="B92" s="152"/>
      <c r="C92" s="112"/>
      <c r="D92" s="181"/>
      <c r="E92" s="52">
        <v>2020</v>
      </c>
      <c r="F92" s="56">
        <v>2020</v>
      </c>
      <c r="G92" s="56"/>
      <c r="H92" s="56"/>
      <c r="I92" s="14" t="s">
        <v>7</v>
      </c>
      <c r="J92" s="38"/>
      <c r="K92" s="30"/>
      <c r="L92" s="30"/>
      <c r="M92" s="30"/>
      <c r="N92" s="112"/>
    </row>
    <row r="93" spans="1:20" ht="168" hidden="1" customHeight="1" x14ac:dyDescent="0.2">
      <c r="B93" s="152"/>
      <c r="C93" s="113"/>
      <c r="D93" s="181"/>
      <c r="E93" s="9"/>
      <c r="F93" s="10"/>
      <c r="G93" s="10"/>
      <c r="H93" s="10"/>
      <c r="I93" s="7" t="s">
        <v>8</v>
      </c>
      <c r="J93" s="38"/>
      <c r="K93" s="38"/>
      <c r="L93" s="38"/>
      <c r="M93" s="38"/>
      <c r="N93" s="113"/>
    </row>
    <row r="94" spans="1:20" ht="30.75" customHeight="1" x14ac:dyDescent="0.2">
      <c r="A94" s="55"/>
      <c r="B94" s="151" t="s">
        <v>29</v>
      </c>
      <c r="C94" s="111" t="s">
        <v>80</v>
      </c>
      <c r="D94" s="112" t="s">
        <v>78</v>
      </c>
      <c r="E94" s="44" t="s">
        <v>41</v>
      </c>
      <c r="F94" s="44" t="s">
        <v>43</v>
      </c>
      <c r="G94" s="70" t="s">
        <v>41</v>
      </c>
      <c r="H94" s="70" t="s">
        <v>42</v>
      </c>
      <c r="I94" s="14" t="s">
        <v>3</v>
      </c>
      <c r="J94" s="38">
        <f>112.96+360</f>
        <v>472.96</v>
      </c>
      <c r="K94" s="82">
        <f>K95+K96</f>
        <v>472.95999999999992</v>
      </c>
      <c r="L94" s="8">
        <v>100</v>
      </c>
      <c r="M94" s="111" t="s">
        <v>70</v>
      </c>
      <c r="N94" s="148" t="s">
        <v>116</v>
      </c>
    </row>
    <row r="95" spans="1:20" ht="30.75" customHeight="1" x14ac:dyDescent="0.2">
      <c r="B95" s="152"/>
      <c r="C95" s="112"/>
      <c r="D95" s="112"/>
      <c r="E95" s="9">
        <v>2023</v>
      </c>
      <c r="F95" s="10">
        <v>2023</v>
      </c>
      <c r="G95" s="9">
        <v>2023</v>
      </c>
      <c r="H95" s="10">
        <v>2023</v>
      </c>
      <c r="I95" s="14" t="s">
        <v>72</v>
      </c>
      <c r="J95" s="38">
        <v>0</v>
      </c>
      <c r="K95" s="28">
        <v>0</v>
      </c>
      <c r="L95" s="28">
        <v>0</v>
      </c>
      <c r="M95" s="112"/>
      <c r="N95" s="149"/>
    </row>
    <row r="96" spans="1:20" ht="30.75" customHeight="1" x14ac:dyDescent="0.2">
      <c r="B96" s="153"/>
      <c r="C96" s="113"/>
      <c r="D96" s="113"/>
      <c r="E96" s="9"/>
      <c r="F96" s="10"/>
      <c r="G96" s="10"/>
      <c r="H96" s="10"/>
      <c r="I96" s="14" t="s">
        <v>74</v>
      </c>
      <c r="J96" s="38">
        <f>112.96+360</f>
        <v>472.96</v>
      </c>
      <c r="K96" s="12">
        <f>112.95718+129.638+25.60705+136.52032+68.23745</f>
        <v>472.95999999999992</v>
      </c>
      <c r="L96" s="38">
        <v>100</v>
      </c>
      <c r="M96" s="113"/>
      <c r="N96" s="150"/>
    </row>
    <row r="97" spans="1:14" ht="67.5" customHeight="1" x14ac:dyDescent="0.2">
      <c r="A97" s="85"/>
      <c r="B97" s="97" t="s">
        <v>20</v>
      </c>
      <c r="C97" s="111" t="s">
        <v>55</v>
      </c>
      <c r="D97" s="111" t="s">
        <v>86</v>
      </c>
      <c r="E97" s="7"/>
      <c r="F97" s="19"/>
      <c r="G97" s="19"/>
      <c r="H97" s="19"/>
      <c r="I97" s="14" t="s">
        <v>3</v>
      </c>
      <c r="J97" s="82">
        <f>J98+J99</f>
        <v>15402</v>
      </c>
      <c r="K97" s="82">
        <f>K98+K99</f>
        <v>2114.1999999999998</v>
      </c>
      <c r="L97" s="83">
        <v>99.73</v>
      </c>
      <c r="M97" s="111" t="s">
        <v>128</v>
      </c>
      <c r="N97" s="111"/>
    </row>
    <row r="98" spans="1:14" ht="67.5" customHeight="1" x14ac:dyDescent="0.2">
      <c r="B98" s="71"/>
      <c r="C98" s="112"/>
      <c r="D98" s="112"/>
      <c r="E98" s="9" t="s">
        <v>44</v>
      </c>
      <c r="F98" s="10" t="s">
        <v>40</v>
      </c>
      <c r="G98" s="70" t="s">
        <v>41</v>
      </c>
      <c r="H98" s="70" t="s">
        <v>42</v>
      </c>
      <c r="I98" s="14" t="s">
        <v>73</v>
      </c>
      <c r="J98" s="24">
        <v>13282</v>
      </c>
      <c r="K98" s="24">
        <v>0</v>
      </c>
      <c r="L98" s="24">
        <v>0</v>
      </c>
      <c r="M98" s="112"/>
      <c r="N98" s="112"/>
    </row>
    <row r="99" spans="1:14" ht="67.5" customHeight="1" x14ac:dyDescent="0.2">
      <c r="B99" s="66"/>
      <c r="C99" s="113"/>
      <c r="D99" s="113"/>
      <c r="E99" s="11">
        <v>2023</v>
      </c>
      <c r="F99" s="17">
        <v>2023</v>
      </c>
      <c r="G99" s="9">
        <v>2023</v>
      </c>
      <c r="H99" s="10">
        <v>2023</v>
      </c>
      <c r="I99" s="14" t="s">
        <v>74</v>
      </c>
      <c r="J99" s="15">
        <f>J115+J118</f>
        <v>2120</v>
      </c>
      <c r="K99" s="15">
        <f>K115+K118</f>
        <v>2114.1999999999998</v>
      </c>
      <c r="L99" s="84">
        <v>99.73</v>
      </c>
      <c r="M99" s="113"/>
      <c r="N99" s="113"/>
    </row>
    <row r="100" spans="1:14" ht="40.5" hidden="1" customHeight="1" x14ac:dyDescent="0.2">
      <c r="B100" s="97" t="s">
        <v>25</v>
      </c>
      <c r="C100" s="138" t="s">
        <v>35</v>
      </c>
      <c r="D100" s="7"/>
      <c r="E100" s="7"/>
      <c r="F100" s="7"/>
      <c r="G100" s="85"/>
      <c r="H100" s="85"/>
      <c r="I100" s="86" t="s">
        <v>3</v>
      </c>
      <c r="J100" s="28">
        <v>400</v>
      </c>
      <c r="K100" s="8"/>
      <c r="L100" s="8"/>
      <c r="M100" s="8"/>
      <c r="N100" s="138"/>
    </row>
    <row r="101" spans="1:14" ht="6.75" hidden="1" customHeight="1" x14ac:dyDescent="0.2">
      <c r="B101" s="71"/>
      <c r="C101" s="139"/>
      <c r="D101" s="112" t="s">
        <v>129</v>
      </c>
      <c r="E101" s="9">
        <v>2021</v>
      </c>
      <c r="F101" s="9">
        <v>2021</v>
      </c>
      <c r="G101" s="79"/>
      <c r="H101" s="79"/>
      <c r="I101" s="86" t="s">
        <v>7</v>
      </c>
      <c r="J101" s="24" t="s">
        <v>21</v>
      </c>
      <c r="K101" s="22"/>
      <c r="L101" s="22"/>
      <c r="M101" s="22"/>
      <c r="N101" s="139"/>
    </row>
    <row r="102" spans="1:14" ht="114.75" hidden="1" customHeight="1" x14ac:dyDescent="0.2">
      <c r="B102" s="71"/>
      <c r="C102" s="139"/>
      <c r="D102" s="112"/>
      <c r="E102" s="9"/>
      <c r="F102" s="9"/>
      <c r="G102" s="9"/>
      <c r="H102" s="9"/>
      <c r="I102" s="7" t="s">
        <v>8</v>
      </c>
      <c r="J102" s="42">
        <v>400</v>
      </c>
      <c r="K102" s="22"/>
      <c r="L102" s="22"/>
      <c r="M102" s="22"/>
      <c r="N102" s="139"/>
    </row>
    <row r="103" spans="1:14" ht="9" hidden="1" customHeight="1" x14ac:dyDescent="0.2">
      <c r="B103" s="71"/>
      <c r="C103" s="139"/>
      <c r="D103" s="112"/>
      <c r="E103" s="9"/>
      <c r="F103" s="9"/>
      <c r="G103" s="9"/>
      <c r="H103" s="9"/>
      <c r="I103" s="9"/>
      <c r="J103" s="30"/>
      <c r="K103" s="30"/>
      <c r="L103" s="30"/>
      <c r="M103" s="30"/>
      <c r="N103" s="139"/>
    </row>
    <row r="104" spans="1:14" ht="31.5" hidden="1" customHeight="1" x14ac:dyDescent="0.2">
      <c r="B104" s="71"/>
      <c r="C104" s="139"/>
      <c r="D104" s="9"/>
      <c r="E104" s="9"/>
      <c r="F104" s="9"/>
      <c r="G104" s="9"/>
      <c r="H104" s="9"/>
      <c r="I104" s="9"/>
      <c r="J104" s="30"/>
      <c r="K104" s="30"/>
      <c r="L104" s="30"/>
      <c r="M104" s="30"/>
      <c r="N104" s="139"/>
    </row>
    <row r="105" spans="1:14" ht="68.25" hidden="1" customHeight="1" thickBot="1" x14ac:dyDescent="0.25">
      <c r="B105" s="66"/>
      <c r="C105" s="165"/>
      <c r="D105" s="11"/>
      <c r="E105" s="11"/>
      <c r="F105" s="11"/>
      <c r="G105" s="11"/>
      <c r="H105" s="11"/>
      <c r="I105" s="11"/>
      <c r="J105" s="38"/>
      <c r="K105" s="38"/>
      <c r="L105" s="38"/>
      <c r="M105" s="38"/>
      <c r="N105" s="146"/>
    </row>
    <row r="106" spans="1:14" hidden="1" x14ac:dyDescent="0.2">
      <c r="B106" s="97" t="s">
        <v>26</v>
      </c>
      <c r="C106" s="164"/>
      <c r="D106" s="112"/>
      <c r="E106" s="7"/>
      <c r="F106" s="7"/>
      <c r="G106" s="7"/>
      <c r="H106" s="7"/>
      <c r="I106" s="14" t="s">
        <v>3</v>
      </c>
      <c r="J106" s="28">
        <f>J107+J108</f>
        <v>0</v>
      </c>
      <c r="K106" s="8"/>
      <c r="L106" s="8"/>
      <c r="M106" s="8"/>
      <c r="N106" s="138"/>
    </row>
    <row r="107" spans="1:14" ht="42.75" hidden="1" customHeight="1" x14ac:dyDescent="0.2">
      <c r="B107" s="71"/>
      <c r="C107" s="139"/>
      <c r="D107" s="112"/>
      <c r="E107" s="9">
        <v>2020</v>
      </c>
      <c r="F107" s="9">
        <v>2020</v>
      </c>
      <c r="G107" s="9"/>
      <c r="H107" s="9"/>
      <c r="I107" s="14" t="s">
        <v>7</v>
      </c>
      <c r="J107" s="24"/>
      <c r="K107" s="22"/>
      <c r="L107" s="22"/>
      <c r="M107" s="22"/>
      <c r="N107" s="139"/>
    </row>
    <row r="108" spans="1:14" ht="30.75" hidden="1" customHeight="1" x14ac:dyDescent="0.2">
      <c r="B108" s="71"/>
      <c r="C108" s="139"/>
      <c r="D108" s="112"/>
      <c r="E108" s="9"/>
      <c r="F108" s="9"/>
      <c r="G108" s="9"/>
      <c r="H108" s="9"/>
      <c r="I108" s="7" t="s">
        <v>8</v>
      </c>
      <c r="J108" s="42"/>
      <c r="K108" s="22"/>
      <c r="L108" s="22"/>
      <c r="M108" s="22"/>
      <c r="N108" s="139"/>
    </row>
    <row r="109" spans="1:14" hidden="1" x14ac:dyDescent="0.2">
      <c r="B109" s="71"/>
      <c r="C109" s="139"/>
      <c r="D109" s="9"/>
      <c r="E109" s="9"/>
      <c r="F109" s="9"/>
      <c r="G109" s="9"/>
      <c r="H109" s="9"/>
      <c r="I109" s="9"/>
      <c r="J109" s="30"/>
      <c r="K109" s="30"/>
      <c r="L109" s="30"/>
      <c r="M109" s="30"/>
      <c r="N109" s="139"/>
    </row>
    <row r="110" spans="1:14" hidden="1" x14ac:dyDescent="0.2">
      <c r="B110" s="71"/>
      <c r="C110" s="139"/>
      <c r="D110" s="9"/>
      <c r="E110" s="9"/>
      <c r="F110" s="9"/>
      <c r="G110" s="9"/>
      <c r="H110" s="9"/>
      <c r="I110" s="9"/>
      <c r="J110" s="30"/>
      <c r="K110" s="30"/>
      <c r="L110" s="30"/>
      <c r="M110" s="30"/>
      <c r="N110" s="139"/>
    </row>
    <row r="111" spans="1:14" ht="13.5" hidden="1" thickBot="1" x14ac:dyDescent="0.25">
      <c r="B111" s="66"/>
      <c r="C111" s="165"/>
      <c r="D111" s="11"/>
      <c r="E111" s="11"/>
      <c r="F111" s="11"/>
      <c r="G111" s="11"/>
      <c r="H111" s="11"/>
      <c r="I111" s="11"/>
      <c r="J111" s="38"/>
      <c r="K111" s="38"/>
      <c r="L111" s="38"/>
      <c r="M111" s="38"/>
      <c r="N111" s="146"/>
    </row>
    <row r="112" spans="1:14" ht="16.5" hidden="1" customHeight="1" x14ac:dyDescent="0.2">
      <c r="B112" s="66"/>
      <c r="C112" s="11"/>
      <c r="D112" s="11"/>
      <c r="E112" s="11"/>
      <c r="F112" s="11"/>
      <c r="G112" s="11"/>
      <c r="H112" s="11"/>
      <c r="I112" s="11"/>
      <c r="J112" s="38"/>
      <c r="K112" s="38"/>
      <c r="L112" s="38"/>
      <c r="M112" s="38"/>
      <c r="N112" s="11"/>
    </row>
    <row r="113" spans="2:14" ht="63" customHeight="1" x14ac:dyDescent="0.2">
      <c r="B113" s="105"/>
      <c r="C113" s="111" t="s">
        <v>57</v>
      </c>
      <c r="D113" s="128" t="s">
        <v>85</v>
      </c>
      <c r="E113" s="7"/>
      <c r="F113" s="19"/>
      <c r="G113" s="19"/>
      <c r="H113" s="19"/>
      <c r="I113" s="14" t="s">
        <v>3</v>
      </c>
      <c r="J113" s="18">
        <v>2000</v>
      </c>
      <c r="K113" s="82">
        <f>K114+K115</f>
        <v>2000</v>
      </c>
      <c r="L113" s="61">
        <v>100</v>
      </c>
      <c r="M113" s="111" t="s">
        <v>130</v>
      </c>
      <c r="N113" s="111" t="s">
        <v>96</v>
      </c>
    </row>
    <row r="114" spans="2:14" ht="63" customHeight="1" x14ac:dyDescent="0.2">
      <c r="B114" s="96" t="s">
        <v>50</v>
      </c>
      <c r="C114" s="112"/>
      <c r="D114" s="129"/>
      <c r="E114" s="9" t="s">
        <v>44</v>
      </c>
      <c r="F114" s="10" t="s">
        <v>40</v>
      </c>
      <c r="G114" s="70" t="s">
        <v>41</v>
      </c>
      <c r="H114" s="70" t="s">
        <v>42</v>
      </c>
      <c r="I114" s="14" t="s">
        <v>73</v>
      </c>
      <c r="J114" s="24">
        <v>0</v>
      </c>
      <c r="K114" s="24">
        <v>0</v>
      </c>
      <c r="L114" s="24">
        <v>0</v>
      </c>
      <c r="M114" s="112"/>
      <c r="N114" s="112"/>
    </row>
    <row r="115" spans="2:14" ht="63" customHeight="1" x14ac:dyDescent="0.2">
      <c r="B115" s="66"/>
      <c r="C115" s="113"/>
      <c r="D115" s="130"/>
      <c r="E115" s="11">
        <v>2023</v>
      </c>
      <c r="F115" s="17">
        <v>2023</v>
      </c>
      <c r="G115" s="9">
        <v>2023</v>
      </c>
      <c r="H115" s="10">
        <v>2023</v>
      </c>
      <c r="I115" s="14" t="s">
        <v>8</v>
      </c>
      <c r="J115" s="15">
        <v>2000</v>
      </c>
      <c r="K115" s="15">
        <v>2000</v>
      </c>
      <c r="L115" s="84">
        <v>100</v>
      </c>
      <c r="M115" s="113"/>
      <c r="N115" s="113"/>
    </row>
    <row r="116" spans="2:14" ht="84.75" customHeight="1" x14ac:dyDescent="0.2">
      <c r="B116" s="105"/>
      <c r="C116" s="111" t="s">
        <v>56</v>
      </c>
      <c r="D116" s="111" t="s">
        <v>86</v>
      </c>
      <c r="E116" s="7"/>
      <c r="F116" s="19"/>
      <c r="G116" s="19"/>
      <c r="H116" s="19"/>
      <c r="I116" s="14" t="s">
        <v>3</v>
      </c>
      <c r="J116" s="82">
        <f>J117+J118</f>
        <v>120</v>
      </c>
      <c r="K116" s="82">
        <f>K117+K118</f>
        <v>114.2</v>
      </c>
      <c r="L116" s="82">
        <v>95.17</v>
      </c>
      <c r="M116" s="111" t="s">
        <v>106</v>
      </c>
      <c r="N116" s="111" t="s">
        <v>96</v>
      </c>
    </row>
    <row r="117" spans="2:14" ht="84.75" customHeight="1" x14ac:dyDescent="0.2">
      <c r="B117" s="96" t="s">
        <v>51</v>
      </c>
      <c r="C117" s="112"/>
      <c r="D117" s="112"/>
      <c r="E117" s="9" t="s">
        <v>44</v>
      </c>
      <c r="F117" s="10" t="s">
        <v>40</v>
      </c>
      <c r="G117" s="70" t="s">
        <v>41</v>
      </c>
      <c r="H117" s="70" t="s">
        <v>42</v>
      </c>
      <c r="I117" s="14" t="s">
        <v>72</v>
      </c>
      <c r="J117" s="24">
        <v>0</v>
      </c>
      <c r="K117" s="24">
        <v>0</v>
      </c>
      <c r="L117" s="24">
        <v>0</v>
      </c>
      <c r="M117" s="112"/>
      <c r="N117" s="112"/>
    </row>
    <row r="118" spans="2:14" ht="84.75" customHeight="1" x14ac:dyDescent="0.2">
      <c r="B118" s="66"/>
      <c r="C118" s="113"/>
      <c r="D118" s="113"/>
      <c r="E118" s="11">
        <v>2023</v>
      </c>
      <c r="F118" s="17">
        <v>2023</v>
      </c>
      <c r="G118" s="9">
        <v>2023</v>
      </c>
      <c r="H118" s="10">
        <v>2023</v>
      </c>
      <c r="I118" s="14" t="s">
        <v>74</v>
      </c>
      <c r="J118" s="15">
        <v>120</v>
      </c>
      <c r="K118" s="84">
        <v>114.2</v>
      </c>
      <c r="L118" s="84">
        <v>95.17</v>
      </c>
      <c r="M118" s="113"/>
      <c r="N118" s="113"/>
    </row>
    <row r="119" spans="2:14" ht="66" customHeight="1" x14ac:dyDescent="0.2">
      <c r="B119" s="105"/>
      <c r="C119" s="111" t="s">
        <v>117</v>
      </c>
      <c r="D119" s="111" t="s">
        <v>85</v>
      </c>
      <c r="E119" s="7"/>
      <c r="F119" s="19"/>
      <c r="G119" s="19"/>
      <c r="H119" s="19"/>
      <c r="I119" s="14" t="s">
        <v>3</v>
      </c>
      <c r="J119" s="18">
        <v>13282</v>
      </c>
      <c r="K119" s="18">
        <v>0</v>
      </c>
      <c r="L119" s="61">
        <v>0</v>
      </c>
      <c r="M119" s="111"/>
      <c r="N119" s="111" t="s">
        <v>107</v>
      </c>
    </row>
    <row r="120" spans="2:14" ht="66" customHeight="1" x14ac:dyDescent="0.2">
      <c r="B120" s="96" t="s">
        <v>84</v>
      </c>
      <c r="C120" s="112"/>
      <c r="D120" s="112"/>
      <c r="E120" s="9" t="s">
        <v>44</v>
      </c>
      <c r="F120" s="10" t="s">
        <v>40</v>
      </c>
      <c r="G120" s="70" t="s">
        <v>41</v>
      </c>
      <c r="H120" s="70" t="s">
        <v>42</v>
      </c>
      <c r="I120" s="14" t="s">
        <v>73</v>
      </c>
      <c r="J120" s="24">
        <v>13282</v>
      </c>
      <c r="K120" s="24">
        <v>0</v>
      </c>
      <c r="L120" s="24">
        <v>0</v>
      </c>
      <c r="M120" s="112"/>
      <c r="N120" s="112"/>
    </row>
    <row r="121" spans="2:14" ht="66" customHeight="1" x14ac:dyDescent="0.2">
      <c r="B121" s="66"/>
      <c r="C121" s="113"/>
      <c r="D121" s="113"/>
      <c r="E121" s="11">
        <v>2023</v>
      </c>
      <c r="F121" s="17">
        <v>2023</v>
      </c>
      <c r="G121" s="14">
        <v>2023</v>
      </c>
      <c r="H121" s="90">
        <v>2023</v>
      </c>
      <c r="I121" s="14" t="s">
        <v>8</v>
      </c>
      <c r="J121" s="15">
        <v>0</v>
      </c>
      <c r="K121" s="84">
        <v>0</v>
      </c>
      <c r="L121" s="84">
        <v>0</v>
      </c>
      <c r="M121" s="113"/>
      <c r="N121" s="113"/>
    </row>
    <row r="123" spans="2:14" ht="15" customHeight="1" x14ac:dyDescent="0.2">
      <c r="C123" s="87" t="s">
        <v>121</v>
      </c>
    </row>
    <row r="124" spans="2:14" ht="15" customHeight="1" x14ac:dyDescent="0.2">
      <c r="C124" s="87" t="s">
        <v>122</v>
      </c>
    </row>
  </sheetData>
  <mergeCells count="141">
    <mergeCell ref="I17:I18"/>
    <mergeCell ref="L17:L18"/>
    <mergeCell ref="M21:M23"/>
    <mergeCell ref="M27:M29"/>
    <mergeCell ref="M40:M42"/>
    <mergeCell ref="M43:M45"/>
    <mergeCell ref="M49:M51"/>
    <mergeCell ref="K17:K18"/>
    <mergeCell ref="K13:K14"/>
    <mergeCell ref="M94:M96"/>
    <mergeCell ref="B91:B93"/>
    <mergeCell ref="C91:C93"/>
    <mergeCell ref="D91:D93"/>
    <mergeCell ref="N91:N93"/>
    <mergeCell ref="C73:C75"/>
    <mergeCell ref="D73:D75"/>
    <mergeCell ref="D88:D90"/>
    <mergeCell ref="C88:C90"/>
    <mergeCell ref="N88:N90"/>
    <mergeCell ref="D83:D85"/>
    <mergeCell ref="N33:N36"/>
    <mergeCell ref="N40:N42"/>
    <mergeCell ref="D49:D51"/>
    <mergeCell ref="N46:N48"/>
    <mergeCell ref="M37:M39"/>
    <mergeCell ref="D46:D48"/>
    <mergeCell ref="N58:N60"/>
    <mergeCell ref="D40:D42"/>
    <mergeCell ref="D37:D39"/>
    <mergeCell ref="M52:M54"/>
    <mergeCell ref="M55:M57"/>
    <mergeCell ref="M58:M60"/>
    <mergeCell ref="M61:M63"/>
    <mergeCell ref="M64:M66"/>
    <mergeCell ref="N6:N8"/>
    <mergeCell ref="C9:C12"/>
    <mergeCell ref="I6:I8"/>
    <mergeCell ref="J6:J8"/>
    <mergeCell ref="E6:F6"/>
    <mergeCell ref="D6:D8"/>
    <mergeCell ref="C6:C8"/>
    <mergeCell ref="D9:D12"/>
    <mergeCell ref="F65:F66"/>
    <mergeCell ref="N64:N66"/>
    <mergeCell ref="C64:C66"/>
    <mergeCell ref="J17:J18"/>
    <mergeCell ref="C21:C23"/>
    <mergeCell ref="N21:N23"/>
    <mergeCell ref="D21:D23"/>
    <mergeCell ref="D24:D26"/>
    <mergeCell ref="N24:N26"/>
    <mergeCell ref="D33:D36"/>
    <mergeCell ref="D27:D29"/>
    <mergeCell ref="E65:E66"/>
    <mergeCell ref="N37:N39"/>
    <mergeCell ref="N27:N29"/>
    <mergeCell ref="B9:B12"/>
    <mergeCell ref="B6:B8"/>
    <mergeCell ref="D13:D16"/>
    <mergeCell ref="C27:C29"/>
    <mergeCell ref="D17:D20"/>
    <mergeCell ref="B61:B63"/>
    <mergeCell ref="C49:C51"/>
    <mergeCell ref="C43:C45"/>
    <mergeCell ref="D43:D45"/>
    <mergeCell ref="D52:D54"/>
    <mergeCell ref="C40:C42"/>
    <mergeCell ref="C46:C48"/>
    <mergeCell ref="D30:D32"/>
    <mergeCell ref="B64:B66"/>
    <mergeCell ref="D116:D118"/>
    <mergeCell ref="B13:B15"/>
    <mergeCell ref="B27:B29"/>
    <mergeCell ref="B21:B23"/>
    <mergeCell ref="B17:B20"/>
    <mergeCell ref="B24:B26"/>
    <mergeCell ref="C30:C32"/>
    <mergeCell ref="C33:C36"/>
    <mergeCell ref="C37:C39"/>
    <mergeCell ref="C13:C16"/>
    <mergeCell ref="C17:C20"/>
    <mergeCell ref="C24:C26"/>
    <mergeCell ref="C113:C115"/>
    <mergeCell ref="C106:C111"/>
    <mergeCell ref="D106:D108"/>
    <mergeCell ref="C100:C105"/>
    <mergeCell ref="D113:D115"/>
    <mergeCell ref="D101:D103"/>
    <mergeCell ref="C70:C72"/>
    <mergeCell ref="D70:D72"/>
    <mergeCell ref="B94:B96"/>
    <mergeCell ref="C94:C96"/>
    <mergeCell ref="D94:D96"/>
    <mergeCell ref="N116:N118"/>
    <mergeCell ref="D67:D69"/>
    <mergeCell ref="C67:C69"/>
    <mergeCell ref="N67:N69"/>
    <mergeCell ref="N76:N81"/>
    <mergeCell ref="N82:N87"/>
    <mergeCell ref="C76:C81"/>
    <mergeCell ref="C82:C87"/>
    <mergeCell ref="N73:N75"/>
    <mergeCell ref="D77:D79"/>
    <mergeCell ref="C116:C118"/>
    <mergeCell ref="M67:M69"/>
    <mergeCell ref="M70:M72"/>
    <mergeCell ref="M76:M81"/>
    <mergeCell ref="M82:M87"/>
    <mergeCell ref="M88:M90"/>
    <mergeCell ref="M113:M115"/>
    <mergeCell ref="M97:M99"/>
    <mergeCell ref="M116:M118"/>
    <mergeCell ref="N106:N111"/>
    <mergeCell ref="N100:N105"/>
    <mergeCell ref="N113:N115"/>
    <mergeCell ref="N70:N72"/>
    <mergeCell ref="N94:N96"/>
    <mergeCell ref="M119:M121"/>
    <mergeCell ref="A3:N3"/>
    <mergeCell ref="G6:H6"/>
    <mergeCell ref="K6:K8"/>
    <mergeCell ref="L6:L8"/>
    <mergeCell ref="M6:M8"/>
    <mergeCell ref="C119:C121"/>
    <mergeCell ref="D119:D121"/>
    <mergeCell ref="N119:N121"/>
    <mergeCell ref="N43:N45"/>
    <mergeCell ref="C97:C99"/>
    <mergeCell ref="N97:N99"/>
    <mergeCell ref="D97:D99"/>
    <mergeCell ref="N49:N51"/>
    <mergeCell ref="C52:C54"/>
    <mergeCell ref="N52:N54"/>
    <mergeCell ref="D55:D57"/>
    <mergeCell ref="C55:C57"/>
    <mergeCell ref="N55:N57"/>
    <mergeCell ref="C58:C60"/>
    <mergeCell ref="D58:D60"/>
    <mergeCell ref="D61:D63"/>
    <mergeCell ref="C61:C63"/>
    <mergeCell ref="N61:N63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2024-02-07T11:18:55Z</cp:lastPrinted>
  <dcterms:created xsi:type="dcterms:W3CDTF">2019-11-29T03:21:02Z</dcterms:created>
  <dcterms:modified xsi:type="dcterms:W3CDTF">2024-02-26T10:53:31Z</dcterms:modified>
</cp:coreProperties>
</file>