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10" windowWidth="15480" windowHeight="67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126" i="1" l="1"/>
  <c r="K121" i="1" s="1"/>
  <c r="K24" i="1" l="1"/>
  <c r="K22" i="1" s="1"/>
  <c r="K48" i="1"/>
  <c r="K46" i="1" s="1"/>
  <c r="K113" i="1"/>
  <c r="K120" i="1"/>
  <c r="K119" i="1" s="1"/>
  <c r="J126" i="1"/>
  <c r="K132" i="1"/>
  <c r="K137" i="1"/>
  <c r="K136" i="1"/>
  <c r="K150" i="1"/>
  <c r="K156" i="1"/>
  <c r="K153" i="1"/>
  <c r="K129" i="1"/>
  <c r="K124" i="1"/>
  <c r="K114" i="1"/>
  <c r="K108" i="1"/>
  <c r="K99" i="1"/>
  <c r="K96" i="1"/>
  <c r="K89" i="1"/>
  <c r="K86" i="1"/>
  <c r="K72" i="1"/>
  <c r="K70" i="1"/>
  <c r="K64" i="1" s="1"/>
  <c r="K69" i="1"/>
  <c r="K65" i="1"/>
  <c r="K63" i="1"/>
  <c r="K59" i="1"/>
  <c r="K56" i="1"/>
  <c r="K53" i="1"/>
  <c r="K28" i="1"/>
  <c r="J63" i="1"/>
  <c r="J131" i="1"/>
  <c r="J48" i="1"/>
  <c r="J59" i="1"/>
  <c r="J110" i="1"/>
  <c r="J108" i="1" s="1"/>
  <c r="J105" i="1"/>
  <c r="J155" i="1"/>
  <c r="J30" i="1"/>
  <c r="J86" i="1"/>
  <c r="K21" i="1" l="1"/>
  <c r="K19" i="1" s="1"/>
  <c r="K112" i="1"/>
  <c r="K17" i="1" s="1"/>
  <c r="K135" i="1"/>
  <c r="K68" i="1"/>
  <c r="K62" i="1"/>
  <c r="J121" i="1"/>
  <c r="J113" i="1" s="1"/>
  <c r="K18" i="1" l="1"/>
  <c r="K16" i="1" s="1"/>
  <c r="K111" i="1"/>
  <c r="J70" i="1"/>
  <c r="J89" i="1" l="1"/>
  <c r="J136" i="1" l="1"/>
  <c r="J156" i="1"/>
  <c r="J65" i="1"/>
  <c r="J56" i="1"/>
  <c r="J53" i="1"/>
  <c r="J40" i="1"/>
  <c r="J101" i="1" l="1"/>
  <c r="J64" i="1" s="1"/>
  <c r="J69" i="1" l="1"/>
  <c r="J68" i="1" s="1"/>
  <c r="J137" i="1" l="1"/>
  <c r="J120" i="1"/>
  <c r="J112" i="1" s="1"/>
  <c r="J111" i="1" s="1"/>
  <c r="J135" i="1" l="1"/>
  <c r="J150" i="1"/>
  <c r="J153" i="1"/>
  <c r="J24" i="1" l="1"/>
  <c r="J43" i="1"/>
  <c r="J99" i="1" l="1"/>
  <c r="J96" i="1"/>
  <c r="J28" i="1"/>
  <c r="J46" i="1" l="1"/>
  <c r="J129" i="1" l="1"/>
  <c r="J132" i="1"/>
  <c r="J102" i="1"/>
  <c r="J34" i="1" l="1"/>
  <c r="J37" i="1"/>
  <c r="J92" i="1" l="1"/>
  <c r="J144" i="1" l="1"/>
  <c r="J23" i="1" l="1"/>
  <c r="J22" i="1" s="1"/>
  <c r="J31" i="1"/>
  <c r="J127" i="1" l="1"/>
  <c r="J75" i="1" l="1"/>
  <c r="J78" i="1"/>
  <c r="J124" i="1"/>
  <c r="J81" i="1" l="1"/>
  <c r="J20" i="1" l="1"/>
  <c r="J17" i="1" s="1"/>
  <c r="J25" i="1" l="1"/>
  <c r="J72" i="1" l="1"/>
  <c r="J119" i="1" l="1"/>
  <c r="J114" i="1"/>
  <c r="J21" i="1"/>
  <c r="J19" i="1" l="1"/>
  <c r="J62" i="1"/>
  <c r="J18" i="1"/>
  <c r="J16" i="1" s="1"/>
</calcChain>
</file>

<file path=xl/sharedStrings.xml><?xml version="1.0" encoding="utf-8"?>
<sst xmlns="http://schemas.openxmlformats.org/spreadsheetml/2006/main" count="412" uniqueCount="132">
  <si>
    <t xml:space="preserve">Источники финансирования  </t>
  </si>
  <si>
    <t>Всего</t>
  </si>
  <si>
    <t>Областной  бюджет</t>
  </si>
  <si>
    <t>городской  бюджет</t>
  </si>
  <si>
    <t>городской бюджет</t>
  </si>
  <si>
    <t>Областной бюджет</t>
  </si>
  <si>
    <t>Городской бюджет</t>
  </si>
  <si>
    <t>1.2.</t>
  </si>
  <si>
    <t>Отдельное мероприятие  "Закрепление знаний  правил  дорожного движения  среди  детей и подростков"</t>
  </si>
  <si>
    <t xml:space="preserve">Наименование муниципальной программы, подпрограммы, отдельного мероприятия, мероприятия, проекта </t>
  </si>
  <si>
    <t>1.1.1.</t>
  </si>
  <si>
    <t>1.2.1</t>
  </si>
  <si>
    <t xml:space="preserve">от                             №           </t>
  </si>
  <si>
    <t>Ремонт автомобильной  дороги по ул. Красная</t>
  </si>
  <si>
    <t>2.1.5.</t>
  </si>
  <si>
    <t>2.1.6.</t>
  </si>
  <si>
    <t xml:space="preserve"> Проверка достоверности   определения  сметной стоимости строительства  ремонта автомобильных дорог</t>
  </si>
  <si>
    <t>1.1.2.</t>
  </si>
  <si>
    <t>1.1.3.</t>
  </si>
  <si>
    <t>4.</t>
  </si>
  <si>
    <t>0.00</t>
  </si>
  <si>
    <t>2.1.7.</t>
  </si>
  <si>
    <t>3.1.</t>
  </si>
  <si>
    <t>3.2.</t>
  </si>
  <si>
    <t>4.1.</t>
  </si>
  <si>
    <t>4.2.</t>
  </si>
  <si>
    <t>3.4.</t>
  </si>
  <si>
    <t xml:space="preserve">Ремонт автомобильной дороги по ул. Советская  </t>
  </si>
  <si>
    <t>2.</t>
  </si>
  <si>
    <t>2.1.</t>
  </si>
  <si>
    <t>2.2.</t>
  </si>
  <si>
    <t xml:space="preserve">                                                      Восстановление дренажных, защитных и укрепительных устройств, отдельных звеньев прикромочных и телескопических лотков, быстротоков и водобойных колодцев, перепадов, подводящих и отводящих русел у мостов и труб, ливневой канализации;
</t>
  </si>
  <si>
    <t>Мероприятия связанные с осуществлением  пассажирских перевозок</t>
  </si>
  <si>
    <t>2.13.</t>
  </si>
  <si>
    <t>1.1.4.</t>
  </si>
  <si>
    <t>1.2.2</t>
  </si>
  <si>
    <t>Конкурс в дошкольных образовательных учреждениях «Зеленый огонек»</t>
  </si>
  <si>
    <t>Отдельное мероприятие "Ремонт автомобильных  дорог общего пользования местного значения города Вятские Поляны" и искусственных сооружений на них</t>
  </si>
  <si>
    <t>Содержание автомобильных дорог общего пользования местного значения  вне границ муниципального образования, субсидия из областного бюджета</t>
  </si>
  <si>
    <t>Разработка проектно-сметной документации  на  светофорных  узлах  согласно  новых стандартов  (предписания  и представления ГИБДД и прокуратуры)</t>
  </si>
  <si>
    <t xml:space="preserve">Устройство горизонтальной дорожной разметки </t>
  </si>
  <si>
    <t>4.1</t>
  </si>
  <si>
    <t>4.2</t>
  </si>
  <si>
    <t xml:space="preserve">Мероприятие связанные с  осуществлением пассажирских перевозок </t>
  </si>
  <si>
    <t>3.2.1</t>
  </si>
  <si>
    <t>3.2.2</t>
  </si>
  <si>
    <t>3.2.3</t>
  </si>
  <si>
    <t>Устранение деформаций  на автомобильных дорогах общего пользования местного значения  в границах  муниципального образования</t>
  </si>
  <si>
    <t xml:space="preserve">Ответственный исполнитель, соисполнитель, участник </t>
  </si>
  <si>
    <t>начало</t>
  </si>
  <si>
    <t>реализации</t>
  </si>
  <si>
    <t xml:space="preserve">окончание </t>
  </si>
  <si>
    <t>Муниципальная  программа «Развитие  транспортной   системы» на 2020-2030</t>
  </si>
  <si>
    <t>2.3.</t>
  </si>
  <si>
    <t>2.4.</t>
  </si>
  <si>
    <t>2.5.</t>
  </si>
  <si>
    <t>январь</t>
  </si>
  <si>
    <t xml:space="preserve">декабрь </t>
  </si>
  <si>
    <t>2.2.1</t>
  </si>
  <si>
    <t>2.2.2.</t>
  </si>
  <si>
    <t>2.2.3.</t>
  </si>
  <si>
    <t>Приложение</t>
  </si>
  <si>
    <t>УТВЕРЖДЕН</t>
  </si>
  <si>
    <t>постановлением  администрации</t>
  </si>
  <si>
    <t>г. Вятские Поляны</t>
  </si>
  <si>
    <t>МБУ "ОКС г.Вятские Поляны"</t>
  </si>
  <si>
    <t xml:space="preserve">Управление  образования  г. Вятские Поляны" </t>
  </si>
  <si>
    <t xml:space="preserve"> Отдельное мероприятие  "Организация  движения   транспорта и пешеходов"</t>
  </si>
  <si>
    <t>1.1</t>
  </si>
  <si>
    <t>Разработка проекта организации дорожного движения</t>
  </si>
  <si>
    <t>Проверка достоверности   определения  сметной стоимости в госэкспертизе  Кировской области</t>
  </si>
  <si>
    <t xml:space="preserve"> План муниципальной программы муниципального образования городского округа </t>
  </si>
  <si>
    <t>Конкурс "Творчество юных за безопасность  дорожного движения "  для дошкольных и общеобразовательных учреждений</t>
  </si>
  <si>
    <t>Ремонт автомобильной дороги по ул. Тойменка в г Вятские Поляны  дорожный фонд  (субсидия на содержание)</t>
  </si>
  <si>
    <t xml:space="preserve"> "Ремонт автомобильных  дорог общего пользования местного значения города Вятские Поляны" и искусственных сооружений на них (по результатам голосования  жителей города по отбору объектов ремонта)</t>
  </si>
  <si>
    <t>Ремонт автомобильной дороги Вятские Поляны-с. Слудка (2 место)</t>
  </si>
  <si>
    <t>Ремонт  автомобильной дороги на рейд (от ул. Тойменка до берега р. Вятка) 0,37км                        (3 место)</t>
  </si>
  <si>
    <t>Отдельное  мероприятие "Содержание автомобильных  дорог общего пользования местного  значения"</t>
  </si>
  <si>
    <t>Содержание автомобильных дорог общего пользования местного значения  в границах  муниципального образования (благоустройство города Вятские Поляны потребность на год) в т.ч.</t>
  </si>
  <si>
    <t xml:space="preserve">Зимнее и летнее содержание дорог общего пользования местного значения  в границах  муниципального образования (благоустройство города Вятские Поляны потребность на год)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</si>
  <si>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города Вятские Поляны (отдел бухгалтерского учета), МКУ "Центр комплексной поддержи учреждений", подведомственных УСП г. Вятские  Поляны</t>
  </si>
  <si>
    <t xml:space="preserve">Администрация города Вятские Поляны (отдел бухгалтерского учета), МКУ "Центр комплексной поддержи учреждений", подведомственных УСП г. Вятские Поляны </t>
  </si>
  <si>
    <t>Отдельное мероприятие "Развитие пассажирских перевозок  на территории муниципального  образования городского  округа город Вятские  Поляны Кировской области"</t>
  </si>
  <si>
    <t xml:space="preserve">Ожидаемый результат  мероприятия  муниципальной   программы (краткое описание) </t>
  </si>
  <si>
    <t xml:space="preserve">Ремонт автомобильной дороги на рейд (от ул. Тойменка до берега р. Вятка), протяженностью 0,37 км                      </t>
  </si>
  <si>
    <t>Ремонт автомобильной дороги по ул. Тойменка в г Вятские Поляны дорожный фонд протяженностью 0,6 км (субсидия на содержание)</t>
  </si>
  <si>
    <t>Управление образования  г. Вятские Поляны", МКУ "Информационно-методический центр"</t>
  </si>
  <si>
    <t>Управление  образования г. Вятские Поляны", МКУ "Информационно-методический центр"</t>
  </si>
  <si>
    <t>Подпрограмма «Повышение безопасности дорожного движения на территории муниципального образования городского округа город Вятские Поляны Кировской области на 2020-2030 годы"</t>
  </si>
  <si>
    <t xml:space="preserve">город Вятские Поляны Кировской области "Развитие транспортной системы"  </t>
  </si>
  <si>
    <t>на 2020-2030 годы на 2024 год</t>
  </si>
  <si>
    <t>4.3</t>
  </si>
  <si>
    <t>Приобретение подвижного состава  пассажирского транспорта общего пользования</t>
  </si>
  <si>
    <t>приобретение автобусов  в количестве 2 единиц</t>
  </si>
  <si>
    <t>Выделение средств  на выполнение услуг, связанных с осуществлением  регулярных перевозок АО"КировПассажирАвтотранс"</t>
  </si>
  <si>
    <t>Возмещение части затрат АО "КировПассажирАвтотранс" в связи с бесплатным   проездом членов семей военнослужащих</t>
  </si>
  <si>
    <t>Субсидия на возмещение части затрат юридическим лицам, осуществляющим регулярные перевозки пассажиров и багажа по регулируемым тарифам по муниципальным автобусным маршрутам на территории города Вятские Поляны, в связи с установлением бесплатного проезда для отдельных категорий граждан</t>
  </si>
  <si>
    <t>Ремонт автомобильной дороги Вятские Поляны-с. Слудка протяженностью 0,631 км ( 2 место)</t>
  </si>
  <si>
    <t xml:space="preserve">Установка дорожных знаков, ограждений, ремонт светофорных узлов, остановочных павильонов  </t>
  </si>
  <si>
    <t>2.6.</t>
  </si>
  <si>
    <t>ООО "Наш город ",ИП Галиахметов</t>
  </si>
  <si>
    <t>ООО "Наш город"                      г. Вятские Поляны"</t>
  </si>
  <si>
    <t>восстановление  асфальтобетонного покрытия тротуара по ул. Ленина 114</t>
  </si>
  <si>
    <t>1.2.3</t>
  </si>
  <si>
    <t>Посвящение в пешеходы</t>
  </si>
  <si>
    <t xml:space="preserve">МБУ "ОКС г.Вятские Поляны" </t>
  </si>
  <si>
    <t xml:space="preserve">ООО "Наш город",  МБУ "ОКС г.Вятские Поляны" 
</t>
  </si>
  <si>
    <t xml:space="preserve">ООО "Наш город  г. Вятские Поляны",  МБУ "ОКС г.Вятские Поляны" 
</t>
  </si>
  <si>
    <t>Содержание автомобильных дорог общего пользования местного значения  в границах  муниципального образования, 97,255км</t>
  </si>
  <si>
    <t>Фактический срок</t>
  </si>
  <si>
    <t>Отношение кассовых   расходов к плановым расходам       ( в %)</t>
  </si>
  <si>
    <t>Устранение  деформаций и повреждений  покрытия  на автомобильных  дорогах городской уличной сети ( Гагарина, Урицкого, Советская, Мира ,Кирова)</t>
  </si>
  <si>
    <t>Устройство горизонтальной дорожной разметки на  дорогах с а/б покрытием ( осевая и на пешеходных переходах)(30 км) ( Гагарина, Урицкого, Советская, Дзержинского, Школьная, Шорина, Кукина, Октябрьская, Лермонтова, от  ЦРБ до   дороги Вятские Поляны- Н.Шуни)</t>
  </si>
  <si>
    <t>выполнено</t>
  </si>
  <si>
    <t>Приобретение  призов, шаров</t>
  </si>
  <si>
    <t>Приобретение  наклеек</t>
  </si>
  <si>
    <t xml:space="preserve">Приобретение  призов </t>
  </si>
  <si>
    <t>не выполнено в виду корректировки проекта</t>
  </si>
  <si>
    <t>Содержание автомобильных дорог общего пользования местного значения  вне границ муниципального образования, 20,1 км                     ( зимнее и летнее содержание: летнее содержание : уборка мусор , очистка от грязи проезжей части авт.дорог;зимнее содержание: очистка проезжей части от снега, посыпка противогололедными материалами)</t>
  </si>
  <si>
    <t>Зимнее и летнее содержание автомобильных дорог общего пользования местного значения  в границах  муниципального образования, 97,255 км ( зимнее и летнее содержание: летнее содержание : уборка мусор , очистка от грязи проезжей части авт.дорог;зимнее содержание: очистка проезжей части от снега, посыпка противогололедными материалами</t>
  </si>
  <si>
    <t>Установлено 50  дорожных  знаков,  ремонт светофорного узла    Тойменка-Дзержинского</t>
  </si>
  <si>
    <t>Ремонт  водоотводного  лотка в районе м-на "Левша" (многочисленные жалобы)</t>
  </si>
  <si>
    <t xml:space="preserve">Ремонт  водоотводного  лотка в районе м-на "Левша" </t>
  </si>
  <si>
    <t>Плановый срок</t>
  </si>
  <si>
    <t>Ремонт автомобильной  дороги Вятские Поляны -с. Слудка (от ул. Красная  др северной границы  г. Вятские  Поляны)</t>
  </si>
  <si>
    <t>Ремонт автомобильной дороги по ул. Чехова (от дома № 88 до ул. Тойменка) (1 место)</t>
  </si>
  <si>
    <t>Ремонт автомобильной дороги по ул. Чехова (от дома № 88 до ул. Тойменка протяженностью 1,130 км) (1 место)</t>
  </si>
  <si>
    <t>Отметка о выполнении  мероприятия</t>
  </si>
  <si>
    <t xml:space="preserve"> ИП Галиахметов</t>
  </si>
  <si>
    <t>Плановые расходы   на 2024 год, тыс. рублей</t>
  </si>
  <si>
    <t>Кассовые расходы  на 2024 год, тыс. рублей</t>
  </si>
  <si>
    <t>№ п./п.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</si>
</sst>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2" fontId="3" fillId="0" borderId="0" xfId="0" applyNumberFormat="1" applyFont="1"/>
    <xf numFmtId="0" fontId="3" fillId="0" borderId="8" xfId="0" applyFont="1" applyBorder="1"/>
    <xf numFmtId="0" fontId="3" fillId="0" borderId="0" xfId="0" applyFont="1" applyAlignment="1">
      <alignment wrapText="1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6" fontId="4" fillId="2" borderId="10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/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center" wrapText="1"/>
    </xf>
    <xf numFmtId="0" fontId="4" fillId="0" borderId="4" xfId="0" applyFont="1" applyBorder="1" applyAlignment="1">
      <alignment wrapText="1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/>
    </xf>
    <xf numFmtId="165" fontId="4" fillId="2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165" fontId="4" fillId="2" borderId="4" xfId="0" applyNumberFormat="1" applyFont="1" applyFill="1" applyBorder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view="pageBreakPreview" topLeftCell="A137" zoomScale="154" zoomScaleSheetLayoutView="154" workbookViewId="0">
      <selection activeCell="N153" sqref="N153:N155"/>
    </sheetView>
  </sheetViews>
  <sheetFormatPr defaultRowHeight="15" x14ac:dyDescent="0.25"/>
  <cols>
    <col min="1" max="1" width="3.42578125" style="1" customWidth="1"/>
    <col min="2" max="2" width="6" style="1" customWidth="1"/>
    <col min="3" max="3" width="15.5703125" style="11" customWidth="1"/>
    <col min="4" max="4" width="13.140625" style="11" customWidth="1"/>
    <col min="5" max="5" width="6.7109375" style="1" customWidth="1"/>
    <col min="6" max="6" width="7.42578125" style="1" customWidth="1"/>
    <col min="7" max="7" width="7.5703125" style="1" customWidth="1"/>
    <col min="8" max="8" width="7.140625" style="1" customWidth="1"/>
    <col min="9" max="9" width="9.85546875" style="8" customWidth="1"/>
    <col min="10" max="10" width="10" style="10" customWidth="1"/>
    <col min="11" max="11" width="9.42578125" style="10" customWidth="1"/>
    <col min="12" max="12" width="9" style="10" customWidth="1"/>
    <col min="13" max="13" width="14.140625" style="10" customWidth="1"/>
    <col min="14" max="14" width="19.42578125" style="11" customWidth="1"/>
    <col min="15" max="16384" width="9.140625" style="1"/>
  </cols>
  <sheetData>
    <row r="1" spans="2:14" x14ac:dyDescent="0.25">
      <c r="J1" s="10" t="s">
        <v>61</v>
      </c>
    </row>
    <row r="3" spans="2:14" x14ac:dyDescent="0.25">
      <c r="J3" s="10" t="s">
        <v>62</v>
      </c>
    </row>
    <row r="5" spans="2:14" x14ac:dyDescent="0.25">
      <c r="J5" s="10" t="s">
        <v>63</v>
      </c>
    </row>
    <row r="6" spans="2:14" x14ac:dyDescent="0.25">
      <c r="J6" s="10" t="s">
        <v>64</v>
      </c>
    </row>
    <row r="7" spans="2:14" x14ac:dyDescent="0.25">
      <c r="J7" s="10" t="s">
        <v>12</v>
      </c>
    </row>
    <row r="9" spans="2:14" ht="15.75" x14ac:dyDescent="0.25">
      <c r="B9" s="165" t="s">
        <v>71</v>
      </c>
      <c r="C9" s="165"/>
      <c r="D9" s="165"/>
      <c r="E9" s="165"/>
      <c r="F9" s="165"/>
      <c r="G9" s="165"/>
      <c r="H9" s="165"/>
      <c r="I9" s="165"/>
      <c r="J9" s="165"/>
      <c r="K9" s="12"/>
      <c r="L9" s="12"/>
      <c r="M9" s="12"/>
    </row>
    <row r="10" spans="2:14" ht="15.75" x14ac:dyDescent="0.25">
      <c r="B10" s="165" t="s">
        <v>89</v>
      </c>
      <c r="C10" s="165"/>
      <c r="D10" s="165"/>
      <c r="E10" s="165"/>
      <c r="F10" s="165"/>
      <c r="G10" s="165"/>
      <c r="H10" s="165"/>
      <c r="I10" s="165"/>
      <c r="J10" s="165"/>
      <c r="K10" s="12"/>
      <c r="L10" s="12"/>
      <c r="M10" s="12"/>
    </row>
    <row r="11" spans="2:14" ht="15.75" x14ac:dyDescent="0.25">
      <c r="B11" s="165" t="s">
        <v>90</v>
      </c>
      <c r="C11" s="165"/>
      <c r="D11" s="165"/>
      <c r="E11" s="165"/>
      <c r="F11" s="165"/>
      <c r="G11" s="165"/>
      <c r="H11" s="165"/>
      <c r="I11" s="165"/>
      <c r="J11" s="165"/>
      <c r="K11" s="12"/>
      <c r="L11" s="12"/>
      <c r="M11" s="12"/>
    </row>
    <row r="13" spans="2:14" ht="30.75" customHeight="1" x14ac:dyDescent="0.25">
      <c r="B13" s="169" t="s">
        <v>131</v>
      </c>
      <c r="C13" s="131" t="s">
        <v>9</v>
      </c>
      <c r="D13" s="131" t="s">
        <v>48</v>
      </c>
      <c r="E13" s="160" t="s">
        <v>123</v>
      </c>
      <c r="F13" s="161"/>
      <c r="G13" s="160" t="s">
        <v>109</v>
      </c>
      <c r="H13" s="161"/>
      <c r="I13" s="166" t="s">
        <v>0</v>
      </c>
      <c r="J13" s="162" t="s">
        <v>129</v>
      </c>
      <c r="K13" s="162" t="s">
        <v>130</v>
      </c>
      <c r="L13" s="162" t="s">
        <v>110</v>
      </c>
      <c r="M13" s="162" t="s">
        <v>83</v>
      </c>
      <c r="N13" s="153" t="s">
        <v>127</v>
      </c>
    </row>
    <row r="14" spans="2:14" ht="30.75" customHeight="1" x14ac:dyDescent="0.25">
      <c r="B14" s="170"/>
      <c r="C14" s="132"/>
      <c r="D14" s="132"/>
      <c r="E14" s="13" t="s">
        <v>49</v>
      </c>
      <c r="F14" s="13" t="s">
        <v>51</v>
      </c>
      <c r="G14" s="13" t="s">
        <v>49</v>
      </c>
      <c r="H14" s="13" t="s">
        <v>51</v>
      </c>
      <c r="I14" s="167"/>
      <c r="J14" s="163"/>
      <c r="K14" s="163"/>
      <c r="L14" s="163"/>
      <c r="M14" s="163"/>
      <c r="N14" s="154"/>
    </row>
    <row r="15" spans="2:14" ht="36" customHeight="1" x14ac:dyDescent="0.25">
      <c r="B15" s="171"/>
      <c r="C15" s="132"/>
      <c r="D15" s="133"/>
      <c r="E15" s="14" t="s">
        <v>50</v>
      </c>
      <c r="F15" s="14" t="s">
        <v>50</v>
      </c>
      <c r="G15" s="14" t="s">
        <v>50</v>
      </c>
      <c r="H15" s="14" t="s">
        <v>50</v>
      </c>
      <c r="I15" s="168"/>
      <c r="J15" s="164"/>
      <c r="K15" s="164"/>
      <c r="L15" s="164"/>
      <c r="M15" s="164"/>
      <c r="N15" s="155"/>
    </row>
    <row r="16" spans="2:14" ht="18.75" customHeight="1" x14ac:dyDescent="0.25">
      <c r="B16" s="15"/>
      <c r="C16" s="131" t="s">
        <v>52</v>
      </c>
      <c r="D16" s="131" t="s">
        <v>105</v>
      </c>
      <c r="E16" s="13" t="s">
        <v>56</v>
      </c>
      <c r="F16" s="16" t="s">
        <v>57</v>
      </c>
      <c r="G16" s="13" t="s">
        <v>56</v>
      </c>
      <c r="H16" s="16" t="s">
        <v>57</v>
      </c>
      <c r="I16" s="17" t="s">
        <v>1</v>
      </c>
      <c r="J16" s="18">
        <f>J17+J18</f>
        <v>93507.7</v>
      </c>
      <c r="K16" s="18">
        <f>K17+K18</f>
        <v>91699.7</v>
      </c>
      <c r="L16" s="19">
        <v>98.07</v>
      </c>
      <c r="M16" s="19"/>
      <c r="N16" s="20"/>
    </row>
    <row r="17" spans="2:14" ht="30.75" customHeight="1" x14ac:dyDescent="0.25">
      <c r="B17" s="21"/>
      <c r="C17" s="132"/>
      <c r="D17" s="132"/>
      <c r="E17" s="22">
        <v>2024</v>
      </c>
      <c r="F17" s="23">
        <v>2024</v>
      </c>
      <c r="G17" s="22">
        <v>2024</v>
      </c>
      <c r="H17" s="23">
        <v>2024</v>
      </c>
      <c r="I17" s="17" t="s">
        <v>2</v>
      </c>
      <c r="J17" s="24">
        <f>J20+J63+J136+J112</f>
        <v>83730</v>
      </c>
      <c r="K17" s="24">
        <f>K20+K63+K136+K112</f>
        <v>83725.59</v>
      </c>
      <c r="L17" s="24">
        <v>99.99</v>
      </c>
      <c r="M17" s="25"/>
      <c r="N17" s="26"/>
    </row>
    <row r="18" spans="2:14" ht="42" customHeight="1" x14ac:dyDescent="0.25">
      <c r="B18" s="27"/>
      <c r="C18" s="133"/>
      <c r="D18" s="133"/>
      <c r="E18" s="28"/>
      <c r="F18" s="29"/>
      <c r="G18" s="28"/>
      <c r="H18" s="29"/>
      <c r="I18" s="17" t="s">
        <v>3</v>
      </c>
      <c r="J18" s="18">
        <f>J21+J64+J113+J137</f>
        <v>9777.7000000000007</v>
      </c>
      <c r="K18" s="18">
        <f>K21+K64+K113+K137</f>
        <v>7974.1100000000006</v>
      </c>
      <c r="L18" s="30">
        <v>81.55</v>
      </c>
      <c r="M18" s="30"/>
      <c r="N18" s="31"/>
    </row>
    <row r="19" spans="2:14" ht="46.5" customHeight="1" x14ac:dyDescent="0.25">
      <c r="B19" s="156">
        <v>1</v>
      </c>
      <c r="C19" s="135" t="s">
        <v>88</v>
      </c>
      <c r="D19" s="132"/>
      <c r="E19" s="13" t="s">
        <v>56</v>
      </c>
      <c r="F19" s="32" t="s">
        <v>57</v>
      </c>
      <c r="G19" s="13" t="s">
        <v>56</v>
      </c>
      <c r="H19" s="32" t="s">
        <v>57</v>
      </c>
      <c r="I19" s="33" t="s">
        <v>1</v>
      </c>
      <c r="J19" s="34">
        <f>J20+J21</f>
        <v>840.15</v>
      </c>
      <c r="K19" s="34">
        <f>K20+K21</f>
        <v>836.4</v>
      </c>
      <c r="L19" s="35">
        <v>99.55</v>
      </c>
      <c r="M19" s="35"/>
      <c r="N19" s="26"/>
    </row>
    <row r="20" spans="2:14" ht="46.5" customHeight="1" x14ac:dyDescent="0.25">
      <c r="B20" s="156"/>
      <c r="C20" s="136"/>
      <c r="D20" s="132"/>
      <c r="E20" s="22">
        <v>2024</v>
      </c>
      <c r="F20" s="36">
        <v>2024</v>
      </c>
      <c r="G20" s="22">
        <v>2024</v>
      </c>
      <c r="H20" s="36">
        <v>2024</v>
      </c>
      <c r="I20" s="37" t="s">
        <v>2</v>
      </c>
      <c r="J20" s="24">
        <f>J23</f>
        <v>0</v>
      </c>
      <c r="K20" s="24">
        <v>0</v>
      </c>
      <c r="L20" s="24">
        <v>0</v>
      </c>
      <c r="M20" s="25"/>
      <c r="N20" s="26"/>
    </row>
    <row r="21" spans="2:14" ht="46.5" customHeight="1" x14ac:dyDescent="0.25">
      <c r="B21" s="156"/>
      <c r="C21" s="137"/>
      <c r="D21" s="133"/>
      <c r="E21" s="22"/>
      <c r="F21" s="38"/>
      <c r="G21" s="38"/>
      <c r="H21" s="38"/>
      <c r="I21" s="39" t="s">
        <v>4</v>
      </c>
      <c r="J21" s="40">
        <f>J24+J48</f>
        <v>840.15</v>
      </c>
      <c r="K21" s="40">
        <f>K24+K48</f>
        <v>836.4</v>
      </c>
      <c r="L21" s="87">
        <v>99.55</v>
      </c>
      <c r="M21" s="34"/>
      <c r="N21" s="31"/>
    </row>
    <row r="22" spans="2:14" s="2" customFormat="1" ht="29.25" customHeight="1" x14ac:dyDescent="0.25">
      <c r="B22" s="138" t="s">
        <v>68</v>
      </c>
      <c r="C22" s="131" t="s">
        <v>67</v>
      </c>
      <c r="D22" s="131" t="s">
        <v>106</v>
      </c>
      <c r="E22" s="41" t="s">
        <v>56</v>
      </c>
      <c r="F22" s="41" t="s">
        <v>57</v>
      </c>
      <c r="G22" s="41" t="s">
        <v>56</v>
      </c>
      <c r="H22" s="41" t="s">
        <v>57</v>
      </c>
      <c r="I22" s="42" t="s">
        <v>1</v>
      </c>
      <c r="J22" s="18">
        <f>SUM(J23:J24)</f>
        <v>801.6</v>
      </c>
      <c r="K22" s="18">
        <f>SUM(K23:K24)</f>
        <v>797.8</v>
      </c>
      <c r="L22" s="19">
        <v>99.53</v>
      </c>
      <c r="M22" s="19"/>
      <c r="N22" s="20"/>
    </row>
    <row r="23" spans="2:14" s="2" customFormat="1" ht="29.25" customHeight="1" x14ac:dyDescent="0.25">
      <c r="B23" s="139"/>
      <c r="C23" s="132"/>
      <c r="D23" s="132"/>
      <c r="E23" s="43">
        <v>2024</v>
      </c>
      <c r="F23" s="44">
        <v>2024</v>
      </c>
      <c r="G23" s="43">
        <v>2024</v>
      </c>
      <c r="H23" s="44">
        <v>2024</v>
      </c>
      <c r="I23" s="45" t="s">
        <v>5</v>
      </c>
      <c r="J23" s="18">
        <f>J26+J29+J32</f>
        <v>0</v>
      </c>
      <c r="K23" s="18">
        <v>0</v>
      </c>
      <c r="L23" s="18">
        <v>0</v>
      </c>
      <c r="M23" s="46"/>
      <c r="N23" s="26"/>
    </row>
    <row r="24" spans="2:14" s="2" customFormat="1" ht="29.25" customHeight="1" x14ac:dyDescent="0.25">
      <c r="B24" s="139"/>
      <c r="C24" s="132"/>
      <c r="D24" s="132"/>
      <c r="E24" s="132"/>
      <c r="F24" s="132"/>
      <c r="G24" s="43"/>
      <c r="H24" s="43"/>
      <c r="I24" s="45" t="s">
        <v>6</v>
      </c>
      <c r="J24" s="47">
        <f>J30+J42+J45</f>
        <v>801.6</v>
      </c>
      <c r="K24" s="47">
        <f>K30+K42+K45</f>
        <v>797.8</v>
      </c>
      <c r="L24" s="48">
        <v>99.53</v>
      </c>
      <c r="M24" s="48"/>
      <c r="N24" s="26"/>
    </row>
    <row r="25" spans="2:14" s="2" customFormat="1" ht="15" hidden="1" customHeight="1" x14ac:dyDescent="0.25">
      <c r="B25" s="139"/>
      <c r="C25" s="132"/>
      <c r="D25" s="132"/>
      <c r="E25" s="132"/>
      <c r="F25" s="132"/>
      <c r="G25" s="43"/>
      <c r="H25" s="43"/>
      <c r="I25" s="42" t="s">
        <v>1</v>
      </c>
      <c r="J25" s="18">
        <f>SUM(J26:J27)</f>
        <v>0</v>
      </c>
      <c r="K25" s="46"/>
      <c r="L25" s="46"/>
      <c r="M25" s="46"/>
      <c r="N25" s="26"/>
    </row>
    <row r="26" spans="2:14" s="2" customFormat="1" ht="15" hidden="1" customHeight="1" x14ac:dyDescent="0.25">
      <c r="B26" s="139"/>
      <c r="C26" s="132"/>
      <c r="D26" s="132"/>
      <c r="E26" s="132"/>
      <c r="F26" s="132"/>
      <c r="G26" s="43"/>
      <c r="H26" s="43"/>
      <c r="I26" s="45" t="s">
        <v>5</v>
      </c>
      <c r="J26" s="18">
        <v>0</v>
      </c>
      <c r="K26" s="46"/>
      <c r="L26" s="46"/>
      <c r="M26" s="46"/>
      <c r="N26" s="26"/>
    </row>
    <row r="27" spans="2:14" s="2" customFormat="1" ht="15" hidden="1" customHeight="1" x14ac:dyDescent="0.25">
      <c r="B27" s="139"/>
      <c r="C27" s="132"/>
      <c r="D27" s="132"/>
      <c r="E27" s="132"/>
      <c r="F27" s="132"/>
      <c r="G27" s="43"/>
      <c r="H27" s="43"/>
      <c r="I27" s="49" t="s">
        <v>6</v>
      </c>
      <c r="J27" s="19"/>
      <c r="K27" s="46"/>
      <c r="L27" s="46"/>
      <c r="M27" s="46"/>
      <c r="N27" s="26"/>
    </row>
    <row r="28" spans="2:14" ht="30" customHeight="1" x14ac:dyDescent="0.25">
      <c r="B28" s="144" t="s">
        <v>10</v>
      </c>
      <c r="C28" s="131" t="s">
        <v>98</v>
      </c>
      <c r="D28" s="131" t="s">
        <v>107</v>
      </c>
      <c r="E28" s="13" t="s">
        <v>56</v>
      </c>
      <c r="F28" s="13" t="s">
        <v>57</v>
      </c>
      <c r="G28" s="13" t="s">
        <v>56</v>
      </c>
      <c r="H28" s="32" t="s">
        <v>57</v>
      </c>
      <c r="I28" s="42" t="s">
        <v>1</v>
      </c>
      <c r="J28" s="18">
        <f>SUM(J29:J30)</f>
        <v>801.6</v>
      </c>
      <c r="K28" s="18">
        <f>SUM(K29:K30)</f>
        <v>797.8</v>
      </c>
      <c r="L28" s="19">
        <v>99.53</v>
      </c>
      <c r="M28" s="135" t="s">
        <v>120</v>
      </c>
      <c r="N28" s="135" t="s">
        <v>113</v>
      </c>
    </row>
    <row r="29" spans="2:14" ht="30" customHeight="1" x14ac:dyDescent="0.25">
      <c r="B29" s="145"/>
      <c r="C29" s="132"/>
      <c r="D29" s="132"/>
      <c r="E29" s="22">
        <v>2024</v>
      </c>
      <c r="F29" s="23">
        <v>2024</v>
      </c>
      <c r="G29" s="22">
        <v>2024</v>
      </c>
      <c r="H29" s="36">
        <v>2024</v>
      </c>
      <c r="I29" s="45" t="s">
        <v>5</v>
      </c>
      <c r="J29" s="18">
        <v>0</v>
      </c>
      <c r="K29" s="18">
        <v>0</v>
      </c>
      <c r="L29" s="18">
        <v>0</v>
      </c>
      <c r="M29" s="136"/>
      <c r="N29" s="136"/>
    </row>
    <row r="30" spans="2:14" ht="30" customHeight="1" x14ac:dyDescent="0.25">
      <c r="B30" s="146"/>
      <c r="C30" s="133"/>
      <c r="D30" s="132"/>
      <c r="E30" s="28"/>
      <c r="F30" s="28"/>
      <c r="G30" s="50"/>
      <c r="H30" s="28"/>
      <c r="I30" s="49" t="s">
        <v>6</v>
      </c>
      <c r="J30" s="30">
        <f>501.6+300</f>
        <v>801.6</v>
      </c>
      <c r="K30" s="30">
        <v>797.8</v>
      </c>
      <c r="L30" s="30">
        <v>99.53</v>
      </c>
      <c r="M30" s="137"/>
      <c r="N30" s="137"/>
    </row>
    <row r="31" spans="2:14" ht="22.5" hidden="1" customHeight="1" thickBot="1" x14ac:dyDescent="0.3">
      <c r="B31" s="157" t="s">
        <v>18</v>
      </c>
      <c r="C31" s="131"/>
      <c r="D31" s="133"/>
      <c r="E31" s="13"/>
      <c r="F31" s="13"/>
      <c r="G31" s="13"/>
      <c r="H31" s="13"/>
      <c r="I31" s="17" t="s">
        <v>1</v>
      </c>
      <c r="J31" s="18">
        <f>SUM(J32:J33)</f>
        <v>0</v>
      </c>
      <c r="K31" s="51"/>
      <c r="L31" s="51"/>
      <c r="M31" s="51"/>
      <c r="N31" s="52"/>
    </row>
    <row r="32" spans="2:14" ht="19.5" hidden="1" customHeight="1" thickBot="1" x14ac:dyDescent="0.3">
      <c r="B32" s="158"/>
      <c r="C32" s="132"/>
      <c r="D32" s="43"/>
      <c r="E32" s="22"/>
      <c r="F32" s="22"/>
      <c r="G32" s="22"/>
      <c r="H32" s="22"/>
      <c r="I32" s="17" t="s">
        <v>5</v>
      </c>
      <c r="J32" s="30"/>
      <c r="K32" s="51"/>
      <c r="L32" s="51"/>
      <c r="M32" s="51"/>
      <c r="N32" s="52"/>
    </row>
    <row r="33" spans="2:14" ht="39" hidden="1" customHeight="1" thickBot="1" x14ac:dyDescent="0.3">
      <c r="B33" s="158"/>
      <c r="C33" s="132"/>
      <c r="D33" s="43"/>
      <c r="E33" s="22"/>
      <c r="F33" s="22"/>
      <c r="G33" s="22"/>
      <c r="H33" s="22"/>
      <c r="I33" s="53" t="s">
        <v>6</v>
      </c>
      <c r="J33" s="30"/>
      <c r="K33" s="51"/>
      <c r="L33" s="51"/>
      <c r="M33" s="51"/>
      <c r="N33" s="52"/>
    </row>
    <row r="34" spans="2:14" ht="27" hidden="1" customHeight="1" x14ac:dyDescent="0.25">
      <c r="B34" s="54"/>
      <c r="C34" s="131"/>
      <c r="D34" s="41"/>
      <c r="E34" s="13"/>
      <c r="F34" s="13"/>
      <c r="G34" s="13"/>
      <c r="H34" s="13"/>
      <c r="I34" s="17" t="s">
        <v>1</v>
      </c>
      <c r="J34" s="55">
        <f>J35+J36</f>
        <v>0</v>
      </c>
      <c r="K34" s="56"/>
      <c r="L34" s="56"/>
      <c r="M34" s="56"/>
      <c r="N34" s="52"/>
    </row>
    <row r="35" spans="2:14" ht="16.5" hidden="1" customHeight="1" x14ac:dyDescent="0.25">
      <c r="B35" s="57" t="s">
        <v>18</v>
      </c>
      <c r="C35" s="132"/>
      <c r="D35" s="43"/>
      <c r="E35" s="22"/>
      <c r="F35" s="22"/>
      <c r="G35" s="22"/>
      <c r="H35" s="22"/>
      <c r="I35" s="17" t="s">
        <v>5</v>
      </c>
      <c r="J35" s="19">
        <v>0</v>
      </c>
      <c r="K35" s="51"/>
      <c r="L35" s="51"/>
      <c r="M35" s="51"/>
      <c r="N35" s="52"/>
    </row>
    <row r="36" spans="2:14" ht="42" hidden="1" customHeight="1" x14ac:dyDescent="0.25">
      <c r="B36" s="57"/>
      <c r="C36" s="133"/>
      <c r="D36" s="43"/>
      <c r="E36" s="22"/>
      <c r="F36" s="22"/>
      <c r="G36" s="22"/>
      <c r="H36" s="22"/>
      <c r="I36" s="53" t="s">
        <v>6</v>
      </c>
      <c r="J36" s="18"/>
      <c r="K36" s="51"/>
      <c r="L36" s="51"/>
      <c r="M36" s="51"/>
      <c r="N36" s="52"/>
    </row>
    <row r="37" spans="2:14" ht="39" hidden="1" customHeight="1" thickBot="1" x14ac:dyDescent="0.3">
      <c r="B37" s="54" t="s">
        <v>34</v>
      </c>
      <c r="C37" s="131"/>
      <c r="D37" s="41"/>
      <c r="E37" s="13"/>
      <c r="F37" s="13"/>
      <c r="G37" s="13"/>
      <c r="H37" s="13"/>
      <c r="I37" s="17" t="s">
        <v>1</v>
      </c>
      <c r="J37" s="55">
        <f>J38+J39</f>
        <v>0</v>
      </c>
      <c r="K37" s="56"/>
      <c r="L37" s="56"/>
      <c r="M37" s="56"/>
      <c r="N37" s="52"/>
    </row>
    <row r="38" spans="2:14" ht="39" hidden="1" customHeight="1" thickBot="1" x14ac:dyDescent="0.3">
      <c r="B38" s="57"/>
      <c r="C38" s="132"/>
      <c r="D38" s="43"/>
      <c r="E38" s="22"/>
      <c r="F38" s="22"/>
      <c r="G38" s="22"/>
      <c r="H38" s="22"/>
      <c r="I38" s="17" t="s">
        <v>5</v>
      </c>
      <c r="J38" s="18"/>
      <c r="K38" s="51"/>
      <c r="L38" s="51"/>
      <c r="M38" s="51"/>
      <c r="N38" s="52"/>
    </row>
    <row r="39" spans="2:14" ht="12.75" hidden="1" customHeight="1" x14ac:dyDescent="0.25">
      <c r="B39" s="57"/>
      <c r="C39" s="132"/>
      <c r="D39" s="43"/>
      <c r="E39" s="22"/>
      <c r="F39" s="22"/>
      <c r="G39" s="22"/>
      <c r="H39" s="22"/>
      <c r="I39" s="53" t="s">
        <v>6</v>
      </c>
      <c r="J39" s="30"/>
      <c r="K39" s="51"/>
      <c r="L39" s="51"/>
      <c r="M39" s="51"/>
      <c r="N39" s="52"/>
    </row>
    <row r="40" spans="2:14" ht="38.25" hidden="1" customHeight="1" x14ac:dyDescent="0.25">
      <c r="B40" s="144" t="s">
        <v>17</v>
      </c>
      <c r="C40" s="134" t="s">
        <v>39</v>
      </c>
      <c r="D40" s="172" t="s">
        <v>65</v>
      </c>
      <c r="E40" s="13" t="s">
        <v>56</v>
      </c>
      <c r="F40" s="13" t="s">
        <v>57</v>
      </c>
      <c r="G40" s="13"/>
      <c r="H40" s="13"/>
      <c r="I40" s="49" t="s">
        <v>1</v>
      </c>
      <c r="J40" s="18">
        <f>SUM(J41:J42)</f>
        <v>0</v>
      </c>
      <c r="K40" s="19"/>
      <c r="L40" s="19"/>
      <c r="M40" s="19"/>
      <c r="N40" s="131"/>
    </row>
    <row r="41" spans="2:14" ht="38.25" hidden="1" customHeight="1" x14ac:dyDescent="0.25">
      <c r="B41" s="145"/>
      <c r="C41" s="134"/>
      <c r="D41" s="173"/>
      <c r="E41" s="22">
        <v>2024</v>
      </c>
      <c r="F41" s="23">
        <v>2024</v>
      </c>
      <c r="G41" s="23"/>
      <c r="H41" s="23"/>
      <c r="I41" s="49" t="s">
        <v>5</v>
      </c>
      <c r="J41" s="19">
        <v>0</v>
      </c>
      <c r="K41" s="46"/>
      <c r="L41" s="46"/>
      <c r="M41" s="46"/>
      <c r="N41" s="132"/>
    </row>
    <row r="42" spans="2:14" ht="38.25" hidden="1" customHeight="1" thickBot="1" x14ac:dyDescent="0.3">
      <c r="B42" s="146"/>
      <c r="C42" s="134"/>
      <c r="D42" s="174"/>
      <c r="E42" s="14"/>
      <c r="F42" s="14"/>
      <c r="G42" s="22"/>
      <c r="H42" s="22"/>
      <c r="I42" s="49" t="s">
        <v>6</v>
      </c>
      <c r="J42" s="58"/>
      <c r="K42" s="48"/>
      <c r="L42" s="48"/>
      <c r="M42" s="48"/>
      <c r="N42" s="141"/>
    </row>
    <row r="43" spans="2:14" ht="29.25" hidden="1" customHeight="1" thickBot="1" x14ac:dyDescent="0.3">
      <c r="B43" s="54" t="s">
        <v>18</v>
      </c>
      <c r="C43" s="134"/>
      <c r="D43" s="172" t="s">
        <v>65</v>
      </c>
      <c r="E43" s="59" t="s">
        <v>56</v>
      </c>
      <c r="F43" s="60" t="s">
        <v>57</v>
      </c>
      <c r="G43" s="60"/>
      <c r="H43" s="60"/>
      <c r="I43" s="53" t="s">
        <v>1</v>
      </c>
      <c r="J43" s="55">
        <f>J44+J45</f>
        <v>0</v>
      </c>
      <c r="K43" s="55"/>
      <c r="L43" s="55"/>
      <c r="M43" s="55"/>
      <c r="N43" s="20"/>
    </row>
    <row r="44" spans="2:14" ht="20.25" hidden="1" customHeight="1" thickBot="1" x14ac:dyDescent="0.3">
      <c r="B44" s="57"/>
      <c r="C44" s="134"/>
      <c r="D44" s="173"/>
      <c r="E44" s="22">
        <v>2024</v>
      </c>
      <c r="F44" s="23">
        <v>2024</v>
      </c>
      <c r="G44" s="23"/>
      <c r="H44" s="23"/>
      <c r="I44" s="53" t="s">
        <v>5</v>
      </c>
      <c r="J44" s="19"/>
      <c r="K44" s="46"/>
      <c r="L44" s="46"/>
      <c r="M44" s="46"/>
      <c r="N44" s="26"/>
    </row>
    <row r="45" spans="2:14" ht="18.75" hidden="1" customHeight="1" thickBot="1" x14ac:dyDescent="0.3">
      <c r="B45" s="57"/>
      <c r="C45" s="134"/>
      <c r="D45" s="174"/>
      <c r="E45" s="22"/>
      <c r="F45" s="14"/>
      <c r="G45" s="22"/>
      <c r="H45" s="22"/>
      <c r="I45" s="53" t="s">
        <v>6</v>
      </c>
      <c r="J45" s="47"/>
      <c r="K45" s="48"/>
      <c r="L45" s="48"/>
      <c r="M45" s="48"/>
      <c r="N45" s="31"/>
    </row>
    <row r="46" spans="2:14" ht="30.75" customHeight="1" x14ac:dyDescent="0.25">
      <c r="B46" s="150" t="s">
        <v>7</v>
      </c>
      <c r="C46" s="134" t="s">
        <v>8</v>
      </c>
      <c r="D46" s="172" t="s">
        <v>87</v>
      </c>
      <c r="E46" s="13" t="s">
        <v>56</v>
      </c>
      <c r="F46" s="23" t="s">
        <v>57</v>
      </c>
      <c r="G46" s="13" t="s">
        <v>56</v>
      </c>
      <c r="H46" s="32" t="s">
        <v>57</v>
      </c>
      <c r="I46" s="45" t="s">
        <v>1</v>
      </c>
      <c r="J46" s="18">
        <f>SUM(J47:J48)</f>
        <v>38.549999999999997</v>
      </c>
      <c r="K46" s="18">
        <f>SUM(K47:K48)</f>
        <v>38.6</v>
      </c>
      <c r="L46" s="61">
        <v>100</v>
      </c>
      <c r="M46" s="61"/>
      <c r="N46" s="20"/>
    </row>
    <row r="47" spans="2:14" ht="30.75" customHeight="1" x14ac:dyDescent="0.25">
      <c r="B47" s="151"/>
      <c r="C47" s="134"/>
      <c r="D47" s="173"/>
      <c r="E47" s="22">
        <v>2024</v>
      </c>
      <c r="F47" s="23">
        <v>2024</v>
      </c>
      <c r="G47" s="22">
        <v>2024</v>
      </c>
      <c r="H47" s="36">
        <v>2024</v>
      </c>
      <c r="I47" s="45" t="s">
        <v>5</v>
      </c>
      <c r="J47" s="19">
        <v>0</v>
      </c>
      <c r="K47" s="18">
        <v>0</v>
      </c>
      <c r="L47" s="18">
        <v>0</v>
      </c>
      <c r="M47" s="46"/>
      <c r="N47" s="26"/>
    </row>
    <row r="48" spans="2:14" ht="30.75" customHeight="1" x14ac:dyDescent="0.25">
      <c r="B48" s="151"/>
      <c r="C48" s="134"/>
      <c r="D48" s="173"/>
      <c r="E48" s="62"/>
      <c r="F48" s="28"/>
      <c r="G48" s="28"/>
      <c r="H48" s="28"/>
      <c r="I48" s="45" t="s">
        <v>6</v>
      </c>
      <c r="J48" s="130">
        <f>SUM(J55+J58+J61)</f>
        <v>38.549999999999997</v>
      </c>
      <c r="K48" s="63">
        <f>SUM(K55+K58+K61)</f>
        <v>38.6</v>
      </c>
      <c r="L48" s="64">
        <v>100</v>
      </c>
      <c r="M48" s="64"/>
      <c r="N48" s="26"/>
    </row>
    <row r="49" spans="2:14" ht="15" hidden="1" customHeight="1" thickBot="1" x14ac:dyDescent="0.3">
      <c r="B49" s="65" t="s">
        <v>11</v>
      </c>
      <c r="C49" s="159"/>
      <c r="D49" s="66"/>
      <c r="E49" s="67"/>
      <c r="F49" s="67"/>
      <c r="G49" s="67"/>
      <c r="H49" s="67"/>
      <c r="I49" s="68" t="s">
        <v>1</v>
      </c>
      <c r="J49" s="18"/>
      <c r="K49" s="51"/>
      <c r="L49" s="51"/>
      <c r="M49" s="51"/>
      <c r="N49" s="52"/>
    </row>
    <row r="50" spans="2:14" ht="15" hidden="1" customHeight="1" thickBot="1" x14ac:dyDescent="0.3">
      <c r="B50" s="21"/>
      <c r="C50" s="159"/>
      <c r="D50" s="66"/>
      <c r="E50" s="67"/>
      <c r="F50" s="67"/>
      <c r="G50" s="67"/>
      <c r="H50" s="67"/>
      <c r="I50" s="17" t="s">
        <v>5</v>
      </c>
      <c r="J50" s="18"/>
      <c r="K50" s="51"/>
      <c r="L50" s="51"/>
      <c r="M50" s="51"/>
      <c r="N50" s="52"/>
    </row>
    <row r="51" spans="2:14" ht="15" hidden="1" customHeight="1" thickBot="1" x14ac:dyDescent="0.3">
      <c r="B51" s="21"/>
      <c r="C51" s="159"/>
      <c r="D51" s="66"/>
      <c r="E51" s="67"/>
      <c r="F51" s="67"/>
      <c r="G51" s="67"/>
      <c r="H51" s="67"/>
      <c r="I51" s="53" t="s">
        <v>6</v>
      </c>
      <c r="J51" s="69"/>
      <c r="K51" s="70"/>
      <c r="L51" s="70"/>
      <c r="M51" s="70"/>
      <c r="N51" s="52"/>
    </row>
    <row r="52" spans="2:14" ht="55.5" hidden="1" customHeight="1" thickBot="1" x14ac:dyDescent="0.3">
      <c r="B52" s="27"/>
      <c r="C52" s="159"/>
      <c r="D52" s="66"/>
      <c r="E52" s="67"/>
      <c r="F52" s="67"/>
      <c r="G52" s="67"/>
      <c r="H52" s="67"/>
      <c r="I52" s="68"/>
      <c r="J52" s="30"/>
      <c r="K52" s="51"/>
      <c r="L52" s="51"/>
      <c r="M52" s="51"/>
      <c r="N52" s="52"/>
    </row>
    <row r="53" spans="2:14" ht="32.25" customHeight="1" x14ac:dyDescent="0.25">
      <c r="B53" s="138" t="s">
        <v>11</v>
      </c>
      <c r="C53" s="134" t="s">
        <v>72</v>
      </c>
      <c r="D53" s="172" t="s">
        <v>86</v>
      </c>
      <c r="E53" s="13" t="s">
        <v>56</v>
      </c>
      <c r="F53" s="23" t="s">
        <v>57</v>
      </c>
      <c r="G53" s="13" t="s">
        <v>56</v>
      </c>
      <c r="H53" s="32" t="s">
        <v>57</v>
      </c>
      <c r="I53" s="42" t="s">
        <v>1</v>
      </c>
      <c r="J53" s="18">
        <f>SUM(J54:J55)</f>
        <v>20</v>
      </c>
      <c r="K53" s="82">
        <f>SUM(K54:K55)</f>
        <v>17.029</v>
      </c>
      <c r="L53" s="19">
        <v>100</v>
      </c>
      <c r="M53" s="131" t="s">
        <v>116</v>
      </c>
      <c r="N53" s="131" t="s">
        <v>113</v>
      </c>
    </row>
    <row r="54" spans="2:14" ht="32.25" customHeight="1" x14ac:dyDescent="0.25">
      <c r="B54" s="139"/>
      <c r="C54" s="134"/>
      <c r="D54" s="173"/>
      <c r="E54" s="22">
        <v>2024</v>
      </c>
      <c r="F54" s="23">
        <v>2024</v>
      </c>
      <c r="G54" s="22">
        <v>2024</v>
      </c>
      <c r="H54" s="36">
        <v>2024</v>
      </c>
      <c r="I54" s="45" t="s">
        <v>5</v>
      </c>
      <c r="J54" s="19">
        <v>0</v>
      </c>
      <c r="K54" s="18">
        <v>0</v>
      </c>
      <c r="L54" s="18">
        <v>0</v>
      </c>
      <c r="M54" s="132"/>
      <c r="N54" s="132"/>
    </row>
    <row r="55" spans="2:14" ht="67.5" customHeight="1" x14ac:dyDescent="0.25">
      <c r="B55" s="139"/>
      <c r="C55" s="134"/>
      <c r="D55" s="173"/>
      <c r="E55" s="62"/>
      <c r="F55" s="60"/>
      <c r="G55" s="28"/>
      <c r="H55" s="28"/>
      <c r="I55" s="45" t="s">
        <v>6</v>
      </c>
      <c r="J55" s="69">
        <v>20</v>
      </c>
      <c r="K55" s="100">
        <v>17.029</v>
      </c>
      <c r="L55" s="25">
        <v>100</v>
      </c>
      <c r="M55" s="132"/>
      <c r="N55" s="132"/>
    </row>
    <row r="56" spans="2:14" ht="30" customHeight="1" x14ac:dyDescent="0.25">
      <c r="B56" s="183" t="s">
        <v>35</v>
      </c>
      <c r="C56" s="134" t="s">
        <v>36</v>
      </c>
      <c r="D56" s="131" t="s">
        <v>66</v>
      </c>
      <c r="E56" s="13" t="s">
        <v>56</v>
      </c>
      <c r="F56" s="13" t="s">
        <v>57</v>
      </c>
      <c r="G56" s="13" t="s">
        <v>56</v>
      </c>
      <c r="H56" s="32" t="s">
        <v>57</v>
      </c>
      <c r="I56" s="42" t="s">
        <v>1</v>
      </c>
      <c r="J56" s="18">
        <f>SUM(J57:J58)</f>
        <v>12</v>
      </c>
      <c r="K56" s="82">
        <f>SUM(K57:K58)</f>
        <v>14.971</v>
      </c>
      <c r="L56" s="19">
        <v>100</v>
      </c>
      <c r="M56" s="131" t="s">
        <v>114</v>
      </c>
      <c r="N56" s="131" t="s">
        <v>113</v>
      </c>
    </row>
    <row r="57" spans="2:14" ht="30" customHeight="1" x14ac:dyDescent="0.25">
      <c r="B57" s="184"/>
      <c r="C57" s="134"/>
      <c r="D57" s="132"/>
      <c r="E57" s="22">
        <v>2024</v>
      </c>
      <c r="F57" s="23">
        <v>2024</v>
      </c>
      <c r="G57" s="22">
        <v>2024</v>
      </c>
      <c r="H57" s="36">
        <v>2024</v>
      </c>
      <c r="I57" s="45" t="s">
        <v>5</v>
      </c>
      <c r="J57" s="19">
        <v>0</v>
      </c>
      <c r="K57" s="18">
        <v>0</v>
      </c>
      <c r="L57" s="18">
        <v>0</v>
      </c>
      <c r="M57" s="132"/>
      <c r="N57" s="132"/>
    </row>
    <row r="58" spans="2:14" ht="30" customHeight="1" x14ac:dyDescent="0.25">
      <c r="B58" s="185"/>
      <c r="C58" s="134"/>
      <c r="D58" s="133"/>
      <c r="E58" s="14"/>
      <c r="F58" s="14"/>
      <c r="G58" s="14"/>
      <c r="H58" s="14"/>
      <c r="I58" s="45" t="s">
        <v>6</v>
      </c>
      <c r="J58" s="18">
        <v>12</v>
      </c>
      <c r="K58" s="129">
        <v>14.971</v>
      </c>
      <c r="L58" s="30">
        <v>100</v>
      </c>
      <c r="M58" s="133"/>
      <c r="N58" s="133"/>
    </row>
    <row r="59" spans="2:14" ht="30" customHeight="1" x14ac:dyDescent="0.25">
      <c r="B59" s="71" t="s">
        <v>103</v>
      </c>
      <c r="C59" s="131" t="s">
        <v>104</v>
      </c>
      <c r="D59" s="131" t="s">
        <v>66</v>
      </c>
      <c r="E59" s="13" t="s">
        <v>56</v>
      </c>
      <c r="F59" s="13" t="s">
        <v>57</v>
      </c>
      <c r="G59" s="13" t="s">
        <v>56</v>
      </c>
      <c r="H59" s="32" t="s">
        <v>57</v>
      </c>
      <c r="I59" s="42" t="s">
        <v>1</v>
      </c>
      <c r="J59" s="18">
        <f>SUM(J60:J61)</f>
        <v>6.55</v>
      </c>
      <c r="K59" s="18">
        <f>SUM(K60:K61)</f>
        <v>6.6</v>
      </c>
      <c r="L59" s="72">
        <v>100</v>
      </c>
      <c r="M59" s="128" t="s">
        <v>115</v>
      </c>
      <c r="N59" s="128" t="s">
        <v>113</v>
      </c>
    </row>
    <row r="60" spans="2:14" ht="30" customHeight="1" x14ac:dyDescent="0.25">
      <c r="B60" s="71"/>
      <c r="C60" s="132"/>
      <c r="D60" s="132"/>
      <c r="E60" s="22">
        <v>2024</v>
      </c>
      <c r="F60" s="23">
        <v>2024</v>
      </c>
      <c r="G60" s="22">
        <v>2024</v>
      </c>
      <c r="H60" s="36">
        <v>2024</v>
      </c>
      <c r="I60" s="45" t="s">
        <v>5</v>
      </c>
      <c r="J60" s="18">
        <v>0</v>
      </c>
      <c r="K60" s="18">
        <v>0</v>
      </c>
      <c r="L60" s="18">
        <v>0</v>
      </c>
      <c r="M60" s="46"/>
      <c r="N60" s="43"/>
    </row>
    <row r="61" spans="2:14" ht="30" customHeight="1" x14ac:dyDescent="0.25">
      <c r="B61" s="71"/>
      <c r="C61" s="133"/>
      <c r="D61" s="133"/>
      <c r="E61" s="22"/>
      <c r="F61" s="14"/>
      <c r="G61" s="14"/>
      <c r="H61" s="14"/>
      <c r="I61" s="49" t="s">
        <v>6</v>
      </c>
      <c r="J61" s="18">
        <v>6.55</v>
      </c>
      <c r="K61" s="72">
        <v>6.6</v>
      </c>
      <c r="L61" s="72">
        <v>100</v>
      </c>
      <c r="M61" s="72"/>
      <c r="N61" s="43"/>
    </row>
    <row r="62" spans="2:14" ht="37.5" customHeight="1" x14ac:dyDescent="0.25">
      <c r="B62" s="150" t="s">
        <v>28</v>
      </c>
      <c r="C62" s="134" t="s">
        <v>37</v>
      </c>
      <c r="D62" s="131" t="s">
        <v>65</v>
      </c>
      <c r="E62" s="13" t="s">
        <v>56</v>
      </c>
      <c r="F62" s="23" t="s">
        <v>57</v>
      </c>
      <c r="G62" s="13" t="s">
        <v>56</v>
      </c>
      <c r="H62" s="32" t="s">
        <v>57</v>
      </c>
      <c r="I62" s="45" t="s">
        <v>1</v>
      </c>
      <c r="J62" s="18">
        <f>SUM(J63:J64)</f>
        <v>41402.330000000009</v>
      </c>
      <c r="K62" s="18">
        <f>SUM(K63:K64)</f>
        <v>40792.25</v>
      </c>
      <c r="L62" s="19"/>
      <c r="M62" s="19"/>
      <c r="N62" s="20"/>
    </row>
    <row r="63" spans="2:14" ht="37.5" customHeight="1" x14ac:dyDescent="0.25">
      <c r="B63" s="151"/>
      <c r="C63" s="134"/>
      <c r="D63" s="132"/>
      <c r="E63" s="22">
        <v>2024</v>
      </c>
      <c r="F63" s="23">
        <v>2024</v>
      </c>
      <c r="G63" s="22">
        <v>2024</v>
      </c>
      <c r="H63" s="36">
        <v>2024</v>
      </c>
      <c r="I63" s="45" t="s">
        <v>5</v>
      </c>
      <c r="J63" s="24">
        <f>J66+J73+J90+J87+J97+J100</f>
        <v>40300.600000000006</v>
      </c>
      <c r="K63" s="24">
        <f>K66+K73+K90+K87+K97+K100</f>
        <v>40300.589999999997</v>
      </c>
      <c r="L63" s="25"/>
      <c r="M63" s="25"/>
      <c r="N63" s="26"/>
    </row>
    <row r="64" spans="2:14" ht="37.5" customHeight="1" x14ac:dyDescent="0.25">
      <c r="B64" s="152"/>
      <c r="C64" s="134"/>
      <c r="D64" s="133"/>
      <c r="E64" s="28"/>
      <c r="F64" s="28"/>
      <c r="G64" s="28"/>
      <c r="H64" s="28"/>
      <c r="I64" s="45" t="s">
        <v>6</v>
      </c>
      <c r="J64" s="24">
        <f>J70+J71+J98+J101+J107+J110+J67</f>
        <v>1101.73</v>
      </c>
      <c r="K64" s="24">
        <f>K67+K70+K71+K74+K91+K95+K101+K110</f>
        <v>491.65999999999997</v>
      </c>
      <c r="L64" s="25"/>
      <c r="M64" s="25"/>
      <c r="N64" s="26"/>
    </row>
    <row r="65" spans="2:15" ht="36.75" customHeight="1" x14ac:dyDescent="0.25">
      <c r="B65" s="144" t="s">
        <v>29</v>
      </c>
      <c r="C65" s="143" t="s">
        <v>73</v>
      </c>
      <c r="D65" s="131" t="s">
        <v>65</v>
      </c>
      <c r="E65" s="13" t="s">
        <v>56</v>
      </c>
      <c r="F65" s="23" t="s">
        <v>57</v>
      </c>
      <c r="G65" s="13" t="s">
        <v>56</v>
      </c>
      <c r="H65" s="32" t="s">
        <v>57</v>
      </c>
      <c r="I65" s="45" t="s">
        <v>1</v>
      </c>
      <c r="J65" s="18">
        <f>SUM(J66:J67)</f>
        <v>8993.6</v>
      </c>
      <c r="K65" s="18">
        <f>SUM(K66:K67)</f>
        <v>8993.5499999999993</v>
      </c>
      <c r="L65" s="19">
        <v>100</v>
      </c>
      <c r="M65" s="135" t="s">
        <v>85</v>
      </c>
      <c r="N65" s="135" t="s">
        <v>113</v>
      </c>
    </row>
    <row r="66" spans="2:15" ht="36.75" customHeight="1" x14ac:dyDescent="0.25">
      <c r="B66" s="145"/>
      <c r="C66" s="143"/>
      <c r="D66" s="132"/>
      <c r="E66" s="22">
        <v>2024</v>
      </c>
      <c r="F66" s="23">
        <v>2024</v>
      </c>
      <c r="G66" s="22">
        <v>2024</v>
      </c>
      <c r="H66" s="36">
        <v>2024</v>
      </c>
      <c r="I66" s="45" t="s">
        <v>5</v>
      </c>
      <c r="J66" s="73">
        <v>8903.6</v>
      </c>
      <c r="K66" s="58">
        <v>8903.59</v>
      </c>
      <c r="L66" s="58">
        <v>100</v>
      </c>
      <c r="M66" s="136"/>
      <c r="N66" s="136"/>
    </row>
    <row r="67" spans="2:15" ht="90" customHeight="1" x14ac:dyDescent="0.25">
      <c r="B67" s="146"/>
      <c r="C67" s="143"/>
      <c r="D67" s="132"/>
      <c r="E67" s="74"/>
      <c r="F67" s="74"/>
      <c r="G67" s="74"/>
      <c r="H67" s="74"/>
      <c r="I67" s="49" t="s">
        <v>6</v>
      </c>
      <c r="J67" s="75">
        <v>90</v>
      </c>
      <c r="K67" s="76">
        <v>89.96</v>
      </c>
      <c r="L67" s="76">
        <v>100</v>
      </c>
      <c r="M67" s="137"/>
      <c r="N67" s="137"/>
    </row>
    <row r="68" spans="2:15" ht="47.25" customHeight="1" x14ac:dyDescent="0.25">
      <c r="B68" s="150" t="s">
        <v>30</v>
      </c>
      <c r="C68" s="131" t="s">
        <v>74</v>
      </c>
      <c r="D68" s="131" t="s">
        <v>65</v>
      </c>
      <c r="E68" s="13" t="s">
        <v>56</v>
      </c>
      <c r="F68" s="13" t="s">
        <v>57</v>
      </c>
      <c r="G68" s="13" t="s">
        <v>56</v>
      </c>
      <c r="H68" s="32" t="s">
        <v>57</v>
      </c>
      <c r="I68" s="45" t="s">
        <v>1</v>
      </c>
      <c r="J68" s="18">
        <f>J69+J70+J71</f>
        <v>31428.73</v>
      </c>
      <c r="K68" s="18">
        <f>K69+K70+K71</f>
        <v>31428.73</v>
      </c>
      <c r="L68" s="19">
        <v>100</v>
      </c>
      <c r="M68" s="19"/>
      <c r="N68" s="20"/>
    </row>
    <row r="69" spans="2:15" ht="47.25" customHeight="1" x14ac:dyDescent="0.25">
      <c r="B69" s="151"/>
      <c r="C69" s="132"/>
      <c r="D69" s="132"/>
      <c r="E69" s="22">
        <v>2024</v>
      </c>
      <c r="F69" s="23">
        <v>2024</v>
      </c>
      <c r="G69" s="22">
        <v>2024</v>
      </c>
      <c r="H69" s="36">
        <v>2024</v>
      </c>
      <c r="I69" s="45" t="s">
        <v>5</v>
      </c>
      <c r="J69" s="77">
        <f>SUM(J73+J87+J90)</f>
        <v>31397</v>
      </c>
      <c r="K69" s="77">
        <f>SUM(K73+K87+K90)</f>
        <v>31397</v>
      </c>
      <c r="L69" s="18">
        <v>100</v>
      </c>
      <c r="M69" s="46"/>
      <c r="N69" s="26"/>
    </row>
    <row r="70" spans="2:15" ht="47.25" customHeight="1" x14ac:dyDescent="0.25">
      <c r="B70" s="151"/>
      <c r="C70" s="132"/>
      <c r="D70" s="132"/>
      <c r="E70" s="74"/>
      <c r="F70" s="78"/>
      <c r="G70" s="79"/>
      <c r="H70" s="74"/>
      <c r="I70" s="49" t="s">
        <v>6</v>
      </c>
      <c r="J70" s="77">
        <f>SUM(J74+J88+J91)</f>
        <v>31.44</v>
      </c>
      <c r="K70" s="77">
        <f>SUM(K74+K88+K91)</f>
        <v>31.44</v>
      </c>
      <c r="L70" s="18">
        <v>100</v>
      </c>
      <c r="M70" s="46"/>
      <c r="N70" s="26"/>
    </row>
    <row r="71" spans="2:15" ht="47.25" customHeight="1" x14ac:dyDescent="0.25">
      <c r="B71" s="26"/>
      <c r="C71" s="133"/>
      <c r="D71" s="43"/>
      <c r="E71" s="74"/>
      <c r="F71" s="78"/>
      <c r="G71" s="80"/>
      <c r="H71" s="81"/>
      <c r="I71" s="49" t="s">
        <v>6</v>
      </c>
      <c r="J71" s="30">
        <v>0.28999999999999998</v>
      </c>
      <c r="K71" s="30">
        <v>0.28999999999999998</v>
      </c>
      <c r="L71" s="46">
        <v>100</v>
      </c>
      <c r="M71" s="46"/>
      <c r="N71" s="26"/>
    </row>
    <row r="72" spans="2:15" ht="30" customHeight="1" x14ac:dyDescent="0.25">
      <c r="B72" s="144" t="s">
        <v>58</v>
      </c>
      <c r="C72" s="143" t="s">
        <v>75</v>
      </c>
      <c r="D72" s="131" t="s">
        <v>65</v>
      </c>
      <c r="E72" s="13" t="s">
        <v>56</v>
      </c>
      <c r="F72" s="13" t="s">
        <v>57</v>
      </c>
      <c r="G72" s="13" t="s">
        <v>56</v>
      </c>
      <c r="H72" s="13" t="s">
        <v>57</v>
      </c>
      <c r="I72" s="45" t="s">
        <v>1</v>
      </c>
      <c r="J72" s="82">
        <f>J73+J74</f>
        <v>9616.7480000000014</v>
      </c>
      <c r="K72" s="82">
        <f>K73+K74</f>
        <v>9616.7480000000014</v>
      </c>
      <c r="L72" s="82">
        <v>100</v>
      </c>
      <c r="M72" s="143" t="s">
        <v>97</v>
      </c>
      <c r="N72" s="143" t="s">
        <v>113</v>
      </c>
    </row>
    <row r="73" spans="2:15" ht="30" customHeight="1" x14ac:dyDescent="0.25">
      <c r="B73" s="145"/>
      <c r="C73" s="143"/>
      <c r="D73" s="132"/>
      <c r="E73" s="22">
        <v>2024</v>
      </c>
      <c r="F73" s="23">
        <v>2024</v>
      </c>
      <c r="G73" s="22">
        <v>2024</v>
      </c>
      <c r="H73" s="23">
        <v>2024</v>
      </c>
      <c r="I73" s="45" t="s">
        <v>5</v>
      </c>
      <c r="J73" s="83">
        <v>9607.1280000000006</v>
      </c>
      <c r="K73" s="83">
        <v>9607.1280000000006</v>
      </c>
      <c r="L73" s="83">
        <v>100</v>
      </c>
      <c r="M73" s="143"/>
      <c r="N73" s="143"/>
    </row>
    <row r="74" spans="2:15" ht="54" customHeight="1" x14ac:dyDescent="0.25">
      <c r="B74" s="145"/>
      <c r="C74" s="143"/>
      <c r="D74" s="132"/>
      <c r="E74" s="84"/>
      <c r="F74" s="84"/>
      <c r="G74" s="84"/>
      <c r="H74" s="84"/>
      <c r="I74" s="49" t="s">
        <v>6</v>
      </c>
      <c r="J74" s="69">
        <v>9.6199999999999992</v>
      </c>
      <c r="K74" s="69">
        <v>9.6199999999999992</v>
      </c>
      <c r="L74" s="69">
        <v>100</v>
      </c>
      <c r="M74" s="143"/>
      <c r="N74" s="143"/>
    </row>
    <row r="75" spans="2:15" ht="0.75" hidden="1" customHeight="1" x14ac:dyDescent="0.25">
      <c r="B75" s="15" t="s">
        <v>14</v>
      </c>
      <c r="C75" s="180" t="s">
        <v>124</v>
      </c>
      <c r="D75" s="85"/>
      <c r="E75" s="86"/>
      <c r="F75" s="86"/>
      <c r="G75" s="86"/>
      <c r="H75" s="86"/>
      <c r="I75" s="17" t="s">
        <v>1</v>
      </c>
      <c r="J75" s="87">
        <f>J76+J77</f>
        <v>0</v>
      </c>
      <c r="K75" s="70"/>
      <c r="L75" s="70"/>
      <c r="M75" s="70"/>
      <c r="N75" s="52"/>
      <c r="O75" s="9"/>
    </row>
    <row r="76" spans="2:15" ht="18.75" hidden="1" customHeight="1" x14ac:dyDescent="0.25">
      <c r="B76" s="21"/>
      <c r="C76" s="181"/>
      <c r="D76" s="88"/>
      <c r="E76" s="89"/>
      <c r="F76" s="89"/>
      <c r="G76" s="89"/>
      <c r="H76" s="89"/>
      <c r="I76" s="17" t="s">
        <v>5</v>
      </c>
      <c r="J76" s="87"/>
      <c r="K76" s="70"/>
      <c r="L76" s="70"/>
      <c r="M76" s="70"/>
      <c r="N76" s="52"/>
      <c r="O76" s="3"/>
    </row>
    <row r="77" spans="2:15" ht="39.75" hidden="1" customHeight="1" x14ac:dyDescent="0.25">
      <c r="B77" s="21"/>
      <c r="C77" s="182"/>
      <c r="D77" s="88"/>
      <c r="E77" s="89"/>
      <c r="F77" s="89"/>
      <c r="G77" s="89"/>
      <c r="H77" s="89"/>
      <c r="I77" s="53" t="s">
        <v>6</v>
      </c>
      <c r="J77" s="87"/>
      <c r="K77" s="70"/>
      <c r="L77" s="70"/>
      <c r="M77" s="70"/>
      <c r="N77" s="52"/>
      <c r="O77" s="3"/>
    </row>
    <row r="78" spans="2:15" ht="21" hidden="1" customHeight="1" x14ac:dyDescent="0.25">
      <c r="B78" s="15" t="s">
        <v>15</v>
      </c>
      <c r="C78" s="180" t="s">
        <v>13</v>
      </c>
      <c r="D78" s="85"/>
      <c r="E78" s="86"/>
      <c r="F78" s="86"/>
      <c r="G78" s="86"/>
      <c r="H78" s="86"/>
      <c r="I78" s="17" t="s">
        <v>1</v>
      </c>
      <c r="J78" s="87">
        <f>J79+J80</f>
        <v>0</v>
      </c>
      <c r="K78" s="70"/>
      <c r="L78" s="70"/>
      <c r="M78" s="70"/>
      <c r="N78" s="52"/>
      <c r="O78" s="3"/>
    </row>
    <row r="79" spans="2:15" ht="21" hidden="1" customHeight="1" x14ac:dyDescent="0.25">
      <c r="B79" s="21"/>
      <c r="C79" s="181"/>
      <c r="D79" s="88"/>
      <c r="E79" s="89"/>
      <c r="F79" s="89"/>
      <c r="G79" s="89"/>
      <c r="H79" s="89"/>
      <c r="I79" s="17" t="s">
        <v>5</v>
      </c>
      <c r="J79" s="87"/>
      <c r="K79" s="70"/>
      <c r="L79" s="70"/>
      <c r="M79" s="70"/>
      <c r="N79" s="52"/>
      <c r="O79" s="3"/>
    </row>
    <row r="80" spans="2:15" ht="58.5" hidden="1" customHeight="1" x14ac:dyDescent="0.25">
      <c r="B80" s="21"/>
      <c r="C80" s="182"/>
      <c r="D80" s="88"/>
      <c r="E80" s="89"/>
      <c r="F80" s="89"/>
      <c r="G80" s="89"/>
      <c r="H80" s="89"/>
      <c r="I80" s="53" t="s">
        <v>6</v>
      </c>
      <c r="J80" s="87"/>
      <c r="K80" s="70"/>
      <c r="L80" s="70"/>
      <c r="M80" s="70"/>
      <c r="N80" s="52"/>
      <c r="O80" s="3"/>
    </row>
    <row r="81" spans="2:15" ht="15" hidden="1" customHeight="1" x14ac:dyDescent="0.25">
      <c r="B81" s="15" t="s">
        <v>21</v>
      </c>
      <c r="C81" s="180" t="s">
        <v>27</v>
      </c>
      <c r="D81" s="85"/>
      <c r="E81" s="90"/>
      <c r="F81" s="90"/>
      <c r="G81" s="90"/>
      <c r="H81" s="90"/>
      <c r="I81" s="17" t="s">
        <v>1</v>
      </c>
      <c r="J81" s="87">
        <f>J82+J83</f>
        <v>0</v>
      </c>
      <c r="K81" s="70"/>
      <c r="L81" s="70"/>
      <c r="M81" s="70"/>
      <c r="N81" s="52"/>
      <c r="O81" s="3"/>
    </row>
    <row r="82" spans="2:15" ht="15" hidden="1" customHeight="1" x14ac:dyDescent="0.25">
      <c r="B82" s="21"/>
      <c r="C82" s="181"/>
      <c r="D82" s="88"/>
      <c r="E82" s="91"/>
      <c r="F82" s="91"/>
      <c r="G82" s="91"/>
      <c r="H82" s="91"/>
      <c r="I82" s="17" t="s">
        <v>5</v>
      </c>
      <c r="J82" s="24"/>
      <c r="K82" s="70"/>
      <c r="L82" s="70"/>
      <c r="M82" s="70"/>
      <c r="N82" s="52"/>
      <c r="O82" s="3"/>
    </row>
    <row r="83" spans="2:15" ht="15" hidden="1" customHeight="1" x14ac:dyDescent="0.25">
      <c r="B83" s="21"/>
      <c r="C83" s="181"/>
      <c r="D83" s="88"/>
      <c r="E83" s="91"/>
      <c r="F83" s="91"/>
      <c r="G83" s="91"/>
      <c r="H83" s="91"/>
      <c r="I83" s="53" t="s">
        <v>6</v>
      </c>
      <c r="J83" s="47"/>
      <c r="K83" s="92"/>
      <c r="L83" s="92"/>
      <c r="M83" s="92"/>
      <c r="N83" s="52"/>
      <c r="O83" s="3"/>
    </row>
    <row r="84" spans="2:15" ht="29.25" hidden="1" customHeight="1" x14ac:dyDescent="0.25">
      <c r="B84" s="21"/>
      <c r="C84" s="181"/>
      <c r="D84" s="88"/>
      <c r="E84" s="91"/>
      <c r="F84" s="91"/>
      <c r="G84" s="91"/>
      <c r="H84" s="91"/>
      <c r="I84" s="93"/>
      <c r="J84" s="46"/>
      <c r="K84" s="51"/>
      <c r="L84" s="51"/>
      <c r="M84" s="51"/>
      <c r="N84" s="52"/>
      <c r="O84" s="3"/>
    </row>
    <row r="85" spans="2:15" ht="27" hidden="1" customHeight="1" x14ac:dyDescent="0.25">
      <c r="B85" s="21"/>
      <c r="C85" s="182"/>
      <c r="D85" s="94"/>
      <c r="E85" s="95"/>
      <c r="F85" s="95"/>
      <c r="G85" s="95"/>
      <c r="H85" s="95"/>
      <c r="I85" s="68"/>
      <c r="J85" s="30"/>
      <c r="K85" s="51"/>
      <c r="L85" s="51"/>
      <c r="M85" s="51"/>
      <c r="N85" s="52"/>
      <c r="O85" s="3"/>
    </row>
    <row r="86" spans="2:15" ht="31.5" customHeight="1" x14ac:dyDescent="0.25">
      <c r="B86" s="96" t="s">
        <v>59</v>
      </c>
      <c r="C86" s="142" t="s">
        <v>125</v>
      </c>
      <c r="D86" s="131" t="s">
        <v>65</v>
      </c>
      <c r="E86" s="13" t="s">
        <v>56</v>
      </c>
      <c r="F86" s="13" t="s">
        <v>57</v>
      </c>
      <c r="G86" s="13"/>
      <c r="H86" s="13"/>
      <c r="I86" s="45" t="s">
        <v>1</v>
      </c>
      <c r="J86" s="83">
        <f>J87+J88</f>
        <v>16722.096999999998</v>
      </c>
      <c r="K86" s="83">
        <f>K87+K88</f>
        <v>16722.096999999998</v>
      </c>
      <c r="L86" s="97">
        <v>100</v>
      </c>
      <c r="M86" s="142" t="s">
        <v>126</v>
      </c>
      <c r="N86" s="142" t="s">
        <v>113</v>
      </c>
      <c r="O86" s="4"/>
    </row>
    <row r="87" spans="2:15" ht="31.5" customHeight="1" x14ac:dyDescent="0.25">
      <c r="B87" s="98"/>
      <c r="C87" s="136"/>
      <c r="D87" s="132"/>
      <c r="E87" s="22">
        <v>2024</v>
      </c>
      <c r="F87" s="23">
        <v>2024</v>
      </c>
      <c r="G87" s="99"/>
      <c r="H87" s="22"/>
      <c r="I87" s="45" t="s">
        <v>5</v>
      </c>
      <c r="J87" s="83">
        <v>16705.366999999998</v>
      </c>
      <c r="K87" s="83">
        <v>16705.366999999998</v>
      </c>
      <c r="L87" s="100">
        <v>100</v>
      </c>
      <c r="M87" s="136"/>
      <c r="N87" s="136"/>
      <c r="O87" s="5"/>
    </row>
    <row r="88" spans="2:15" ht="52.5" customHeight="1" x14ac:dyDescent="0.25">
      <c r="B88" s="101"/>
      <c r="C88" s="136"/>
      <c r="D88" s="132"/>
      <c r="E88" s="74"/>
      <c r="F88" s="81"/>
      <c r="G88" s="81"/>
      <c r="H88" s="81"/>
      <c r="I88" s="49" t="s">
        <v>6</v>
      </c>
      <c r="J88" s="69">
        <v>16.73</v>
      </c>
      <c r="K88" s="69">
        <v>16.73</v>
      </c>
      <c r="L88" s="24">
        <v>100</v>
      </c>
      <c r="M88" s="136"/>
      <c r="N88" s="136"/>
      <c r="O88" s="5"/>
    </row>
    <row r="89" spans="2:15" ht="31.5" customHeight="1" x14ac:dyDescent="0.25">
      <c r="B89" s="148" t="s">
        <v>60</v>
      </c>
      <c r="C89" s="131" t="s">
        <v>76</v>
      </c>
      <c r="D89" s="131" t="s">
        <v>65</v>
      </c>
      <c r="E89" s="13" t="s">
        <v>56</v>
      </c>
      <c r="F89" s="23" t="s">
        <v>57</v>
      </c>
      <c r="G89" s="13" t="s">
        <v>56</v>
      </c>
      <c r="H89" s="23" t="s">
        <v>57</v>
      </c>
      <c r="I89" s="45" t="s">
        <v>1</v>
      </c>
      <c r="J89" s="102">
        <f>SUM(J90+J91+J95)</f>
        <v>5089.8850000000002</v>
      </c>
      <c r="K89" s="102">
        <f>SUM(K90+K91+K95)</f>
        <v>5089.8850000000002</v>
      </c>
      <c r="L89" s="103">
        <v>100</v>
      </c>
      <c r="M89" s="131" t="s">
        <v>84</v>
      </c>
      <c r="N89" s="131" t="s">
        <v>113</v>
      </c>
      <c r="O89" s="4"/>
    </row>
    <row r="90" spans="2:15" ht="31.5" customHeight="1" x14ac:dyDescent="0.25">
      <c r="B90" s="149"/>
      <c r="C90" s="132"/>
      <c r="D90" s="132"/>
      <c r="E90" s="22">
        <v>2024</v>
      </c>
      <c r="F90" s="23">
        <v>2024</v>
      </c>
      <c r="G90" s="22">
        <v>2024</v>
      </c>
      <c r="H90" s="23">
        <v>2024</v>
      </c>
      <c r="I90" s="45" t="s">
        <v>5</v>
      </c>
      <c r="J90" s="104">
        <v>5084.5050000000001</v>
      </c>
      <c r="K90" s="104">
        <v>5084.5050000000001</v>
      </c>
      <c r="L90" s="127">
        <v>100</v>
      </c>
      <c r="M90" s="132"/>
      <c r="N90" s="132"/>
    </row>
    <row r="91" spans="2:15" ht="31.5" customHeight="1" x14ac:dyDescent="0.25">
      <c r="B91" s="149"/>
      <c r="C91" s="132"/>
      <c r="D91" s="132"/>
      <c r="E91" s="22"/>
      <c r="F91" s="22"/>
      <c r="G91" s="22"/>
      <c r="H91" s="22"/>
      <c r="I91" s="49" t="s">
        <v>6</v>
      </c>
      <c r="J91" s="105">
        <v>5.09</v>
      </c>
      <c r="K91" s="105">
        <v>5.09</v>
      </c>
      <c r="L91" s="106">
        <v>100</v>
      </c>
      <c r="M91" s="132"/>
      <c r="N91" s="132"/>
      <c r="O91" s="6"/>
    </row>
    <row r="92" spans="2:15" ht="23.25" hidden="1" customHeight="1" x14ac:dyDescent="0.25">
      <c r="B92" s="149"/>
      <c r="C92" s="132"/>
      <c r="D92" s="132"/>
      <c r="E92" s="59" t="s">
        <v>56</v>
      </c>
      <c r="F92" s="59" t="s">
        <v>57</v>
      </c>
      <c r="G92" s="59"/>
      <c r="H92" s="59"/>
      <c r="I92" s="17" t="s">
        <v>1</v>
      </c>
      <c r="J92" s="18">
        <f>SUM(J93+J94)</f>
        <v>0</v>
      </c>
      <c r="K92" s="46"/>
      <c r="L92" s="46"/>
      <c r="M92" s="132"/>
      <c r="N92" s="132"/>
      <c r="O92" s="6"/>
    </row>
    <row r="93" spans="2:15" ht="21.75" hidden="1" customHeight="1" x14ac:dyDescent="0.25">
      <c r="B93" s="149"/>
      <c r="C93" s="132"/>
      <c r="D93" s="132"/>
      <c r="E93" s="22">
        <v>2024</v>
      </c>
      <c r="F93" s="23">
        <v>2024</v>
      </c>
      <c r="G93" s="23"/>
      <c r="H93" s="23"/>
      <c r="I93" s="17" t="s">
        <v>5</v>
      </c>
      <c r="J93" s="87">
        <v>0</v>
      </c>
      <c r="K93" s="25"/>
      <c r="L93" s="25"/>
      <c r="M93" s="132"/>
      <c r="N93" s="132"/>
    </row>
    <row r="94" spans="2:15" ht="40.5" hidden="1" customHeight="1" x14ac:dyDescent="0.25">
      <c r="B94" s="149"/>
      <c r="C94" s="132"/>
      <c r="D94" s="132"/>
      <c r="E94" s="84"/>
      <c r="F94" s="84"/>
      <c r="G94" s="84"/>
      <c r="H94" s="84"/>
      <c r="I94" s="53" t="s">
        <v>6</v>
      </c>
      <c r="J94" s="30"/>
      <c r="K94" s="46"/>
      <c r="L94" s="46"/>
      <c r="M94" s="132"/>
      <c r="N94" s="132"/>
    </row>
    <row r="95" spans="2:15" ht="40.5" customHeight="1" x14ac:dyDescent="0.25">
      <c r="B95" s="179"/>
      <c r="C95" s="133"/>
      <c r="D95" s="133"/>
      <c r="E95" s="84"/>
      <c r="F95" s="84"/>
      <c r="G95" s="84"/>
      <c r="H95" s="84"/>
      <c r="I95" s="53" t="s">
        <v>6</v>
      </c>
      <c r="J95" s="30">
        <v>0.28999999999999998</v>
      </c>
      <c r="K95" s="30">
        <v>0.28999999999999998</v>
      </c>
      <c r="L95" s="30">
        <v>100</v>
      </c>
      <c r="M95" s="133"/>
      <c r="N95" s="133"/>
    </row>
    <row r="96" spans="2:15" ht="30" customHeight="1" x14ac:dyDescent="0.25">
      <c r="B96" s="148" t="s">
        <v>53</v>
      </c>
      <c r="C96" s="135" t="s">
        <v>121</v>
      </c>
      <c r="D96" s="135" t="s">
        <v>65</v>
      </c>
      <c r="E96" s="13" t="s">
        <v>56</v>
      </c>
      <c r="F96" s="13" t="s">
        <v>57</v>
      </c>
      <c r="G96" s="13" t="s">
        <v>56</v>
      </c>
      <c r="H96" s="13" t="s">
        <v>57</v>
      </c>
      <c r="I96" s="45" t="s">
        <v>1</v>
      </c>
      <c r="J96" s="18">
        <f>SUM(J97+J98)</f>
        <v>600</v>
      </c>
      <c r="K96" s="18">
        <f>SUM(K97+K98)</f>
        <v>0</v>
      </c>
      <c r="L96" s="19">
        <v>0</v>
      </c>
      <c r="M96" s="135" t="s">
        <v>122</v>
      </c>
      <c r="N96" s="135" t="s">
        <v>117</v>
      </c>
    </row>
    <row r="97" spans="2:14" ht="30" customHeight="1" x14ac:dyDescent="0.25">
      <c r="B97" s="149"/>
      <c r="C97" s="136"/>
      <c r="D97" s="136"/>
      <c r="E97" s="22">
        <v>2024</v>
      </c>
      <c r="F97" s="23">
        <v>2024</v>
      </c>
      <c r="G97" s="22">
        <v>2024</v>
      </c>
      <c r="H97" s="23">
        <v>2024</v>
      </c>
      <c r="I97" s="45" t="s">
        <v>5</v>
      </c>
      <c r="J97" s="30">
        <v>0</v>
      </c>
      <c r="K97" s="18">
        <v>0</v>
      </c>
      <c r="L97" s="18">
        <v>0</v>
      </c>
      <c r="M97" s="136"/>
      <c r="N97" s="136"/>
    </row>
    <row r="98" spans="2:14" ht="30" customHeight="1" x14ac:dyDescent="0.25">
      <c r="B98" s="179"/>
      <c r="C98" s="137"/>
      <c r="D98" s="137"/>
      <c r="E98" s="84"/>
      <c r="F98" s="84"/>
      <c r="G98" s="84"/>
      <c r="H98" s="84"/>
      <c r="I98" s="49" t="s">
        <v>6</v>
      </c>
      <c r="J98" s="30">
        <v>600</v>
      </c>
      <c r="K98" s="30">
        <v>0</v>
      </c>
      <c r="L98" s="30">
        <v>0</v>
      </c>
      <c r="M98" s="137"/>
      <c r="N98" s="137"/>
    </row>
    <row r="99" spans="2:14" ht="30" customHeight="1" x14ac:dyDescent="0.25">
      <c r="B99" s="147" t="s">
        <v>54</v>
      </c>
      <c r="C99" s="135" t="s">
        <v>69</v>
      </c>
      <c r="D99" s="135" t="s">
        <v>65</v>
      </c>
      <c r="E99" s="13" t="s">
        <v>56</v>
      </c>
      <c r="F99" s="13" t="s">
        <v>57</v>
      </c>
      <c r="G99" s="13" t="s">
        <v>56</v>
      </c>
      <c r="H99" s="13" t="s">
        <v>57</v>
      </c>
      <c r="I99" s="45" t="s">
        <v>1</v>
      </c>
      <c r="J99" s="18">
        <f>SUM(J100+J101)</f>
        <v>300</v>
      </c>
      <c r="K99" s="18">
        <f>SUM(K100+K101)</f>
        <v>300</v>
      </c>
      <c r="L99" s="19">
        <v>100</v>
      </c>
      <c r="M99" s="135" t="s">
        <v>69</v>
      </c>
      <c r="N99" s="135" t="s">
        <v>113</v>
      </c>
    </row>
    <row r="100" spans="2:14" ht="30" customHeight="1" x14ac:dyDescent="0.25">
      <c r="B100" s="147"/>
      <c r="C100" s="136"/>
      <c r="D100" s="136"/>
      <c r="E100" s="22">
        <v>2024</v>
      </c>
      <c r="F100" s="23">
        <v>2024</v>
      </c>
      <c r="G100" s="22">
        <v>2024</v>
      </c>
      <c r="H100" s="23">
        <v>2024</v>
      </c>
      <c r="I100" s="17" t="s">
        <v>5</v>
      </c>
      <c r="J100" s="30">
        <v>0</v>
      </c>
      <c r="K100" s="18">
        <v>0</v>
      </c>
      <c r="L100" s="18">
        <v>0</v>
      </c>
      <c r="M100" s="136"/>
      <c r="N100" s="136"/>
    </row>
    <row r="101" spans="2:14" ht="30" customHeight="1" x14ac:dyDescent="0.25">
      <c r="B101" s="147"/>
      <c r="C101" s="137"/>
      <c r="D101" s="137"/>
      <c r="E101" s="84"/>
      <c r="F101" s="84"/>
      <c r="G101" s="84"/>
      <c r="H101" s="84"/>
      <c r="I101" s="53" t="s">
        <v>4</v>
      </c>
      <c r="J101" s="30">
        <f>300</f>
        <v>300</v>
      </c>
      <c r="K101" s="30">
        <v>300</v>
      </c>
      <c r="L101" s="30">
        <v>100</v>
      </c>
      <c r="M101" s="137"/>
      <c r="N101" s="137"/>
    </row>
    <row r="102" spans="2:14" ht="26.25" hidden="1" customHeight="1" x14ac:dyDescent="0.25">
      <c r="B102" s="175" t="s">
        <v>33</v>
      </c>
      <c r="C102" s="135"/>
      <c r="D102" s="107"/>
      <c r="E102" s="32"/>
      <c r="F102" s="32"/>
      <c r="G102" s="32"/>
      <c r="H102" s="32"/>
      <c r="I102" s="17" t="s">
        <v>1</v>
      </c>
      <c r="J102" s="18">
        <f>SUM(J103+J104)</f>
        <v>0</v>
      </c>
      <c r="K102" s="51"/>
      <c r="L102" s="51"/>
      <c r="M102" s="51"/>
      <c r="N102" s="52"/>
    </row>
    <row r="103" spans="2:14" ht="36.75" hidden="1" customHeight="1" x14ac:dyDescent="0.25">
      <c r="B103" s="176"/>
      <c r="C103" s="136"/>
      <c r="D103" s="108"/>
      <c r="E103" s="84"/>
      <c r="F103" s="84"/>
      <c r="G103" s="84"/>
      <c r="H103" s="84"/>
      <c r="I103" s="17" t="s">
        <v>5</v>
      </c>
      <c r="J103" s="30">
        <v>0</v>
      </c>
      <c r="K103" s="51"/>
      <c r="L103" s="51"/>
      <c r="M103" s="51"/>
      <c r="N103" s="52"/>
    </row>
    <row r="104" spans="2:14" ht="36.75" hidden="1" customHeight="1" x14ac:dyDescent="0.25">
      <c r="B104" s="177"/>
      <c r="C104" s="137"/>
      <c r="D104" s="108"/>
      <c r="E104" s="84"/>
      <c r="F104" s="84"/>
      <c r="G104" s="84"/>
      <c r="H104" s="84"/>
      <c r="I104" s="53" t="s">
        <v>4</v>
      </c>
      <c r="J104" s="30"/>
      <c r="K104" s="51"/>
      <c r="L104" s="51"/>
      <c r="M104" s="51"/>
      <c r="N104" s="52"/>
    </row>
    <row r="105" spans="2:14" ht="0.75" hidden="1" customHeight="1" x14ac:dyDescent="0.25">
      <c r="B105" s="109" t="s">
        <v>55</v>
      </c>
      <c r="C105" s="135" t="s">
        <v>16</v>
      </c>
      <c r="D105" s="107" t="s">
        <v>65</v>
      </c>
      <c r="E105" s="13" t="s">
        <v>56</v>
      </c>
      <c r="F105" s="13" t="s">
        <v>57</v>
      </c>
      <c r="G105" s="13" t="s">
        <v>56</v>
      </c>
      <c r="H105" s="13" t="s">
        <v>57</v>
      </c>
      <c r="I105" s="45" t="s">
        <v>1</v>
      </c>
      <c r="J105" s="18">
        <f>SUM(J106+J107)</f>
        <v>0</v>
      </c>
      <c r="K105" s="19"/>
      <c r="L105" s="19"/>
      <c r="M105" s="131" t="s">
        <v>70</v>
      </c>
      <c r="N105" s="131"/>
    </row>
    <row r="106" spans="2:14" ht="36.75" hidden="1" customHeight="1" x14ac:dyDescent="0.25">
      <c r="B106" s="98"/>
      <c r="C106" s="136"/>
      <c r="D106" s="108"/>
      <c r="E106" s="22">
        <v>2024</v>
      </c>
      <c r="F106" s="23">
        <v>2024</v>
      </c>
      <c r="G106" s="22">
        <v>2024</v>
      </c>
      <c r="H106" s="23">
        <v>2024</v>
      </c>
      <c r="I106" s="45" t="s">
        <v>5</v>
      </c>
      <c r="J106" s="30">
        <v>0</v>
      </c>
      <c r="K106" s="18"/>
      <c r="L106" s="18"/>
      <c r="M106" s="132"/>
      <c r="N106" s="132"/>
    </row>
    <row r="107" spans="2:14" ht="36.75" hidden="1" customHeight="1" x14ac:dyDescent="0.25">
      <c r="B107" s="110"/>
      <c r="C107" s="137"/>
      <c r="D107" s="111"/>
      <c r="E107" s="84"/>
      <c r="F107" s="84"/>
      <c r="G107" s="84"/>
      <c r="H107" s="84"/>
      <c r="I107" s="49" t="s">
        <v>4</v>
      </c>
      <c r="J107" s="30">
        <v>0</v>
      </c>
      <c r="K107" s="30"/>
      <c r="L107" s="30"/>
      <c r="M107" s="133"/>
      <c r="N107" s="133"/>
    </row>
    <row r="108" spans="2:14" ht="32.25" customHeight="1" x14ac:dyDescent="0.25">
      <c r="B108" s="109" t="s">
        <v>99</v>
      </c>
      <c r="C108" s="135" t="s">
        <v>102</v>
      </c>
      <c r="D108" s="107" t="s">
        <v>65</v>
      </c>
      <c r="E108" s="13" t="s">
        <v>56</v>
      </c>
      <c r="F108" s="13" t="s">
        <v>57</v>
      </c>
      <c r="G108" s="13" t="s">
        <v>56</v>
      </c>
      <c r="H108" s="13" t="s">
        <v>57</v>
      </c>
      <c r="I108" s="45" t="s">
        <v>1</v>
      </c>
      <c r="J108" s="18">
        <f>SUM(J109+J110)</f>
        <v>80</v>
      </c>
      <c r="K108" s="18">
        <f>SUM(K109+K110)</f>
        <v>54.97</v>
      </c>
      <c r="L108" s="19">
        <v>68.709999999999994</v>
      </c>
      <c r="M108" s="135" t="s">
        <v>102</v>
      </c>
      <c r="N108" s="135" t="s">
        <v>113</v>
      </c>
    </row>
    <row r="109" spans="2:14" ht="32.25" customHeight="1" x14ac:dyDescent="0.25">
      <c r="B109" s="98"/>
      <c r="C109" s="136"/>
      <c r="D109" s="108"/>
      <c r="E109" s="22">
        <v>2024</v>
      </c>
      <c r="F109" s="23">
        <v>2024</v>
      </c>
      <c r="G109" s="22">
        <v>2024</v>
      </c>
      <c r="H109" s="23">
        <v>2024</v>
      </c>
      <c r="I109" s="45" t="s">
        <v>5</v>
      </c>
      <c r="J109" s="30">
        <v>0</v>
      </c>
      <c r="K109" s="18">
        <v>0</v>
      </c>
      <c r="L109" s="18">
        <v>0</v>
      </c>
      <c r="M109" s="136"/>
      <c r="N109" s="136"/>
    </row>
    <row r="110" spans="2:14" ht="32.25" customHeight="1" x14ac:dyDescent="0.25">
      <c r="B110" s="110"/>
      <c r="C110" s="137"/>
      <c r="D110" s="111"/>
      <c r="E110" s="84"/>
      <c r="F110" s="84"/>
      <c r="G110" s="84"/>
      <c r="H110" s="84"/>
      <c r="I110" s="49" t="s">
        <v>4</v>
      </c>
      <c r="J110" s="30">
        <f>80</f>
        <v>80</v>
      </c>
      <c r="K110" s="30">
        <v>54.97</v>
      </c>
      <c r="L110" s="30">
        <v>68.709999999999994</v>
      </c>
      <c r="M110" s="137"/>
      <c r="N110" s="137"/>
    </row>
    <row r="111" spans="2:14" ht="30" customHeight="1" x14ac:dyDescent="0.25">
      <c r="B111" s="148">
        <v>3</v>
      </c>
      <c r="C111" s="131" t="s">
        <v>77</v>
      </c>
      <c r="D111" s="131" t="s">
        <v>100</v>
      </c>
      <c r="E111" s="13" t="s">
        <v>56</v>
      </c>
      <c r="F111" s="13" t="s">
        <v>57</v>
      </c>
      <c r="G111" s="13" t="s">
        <v>56</v>
      </c>
      <c r="H111" s="13" t="s">
        <v>57</v>
      </c>
      <c r="I111" s="45" t="s">
        <v>1</v>
      </c>
      <c r="J111" s="18">
        <f>J112+J113</f>
        <v>34223.22</v>
      </c>
      <c r="K111" s="18">
        <f>K112+K113</f>
        <v>34224.050000000003</v>
      </c>
      <c r="L111" s="19">
        <v>100</v>
      </c>
      <c r="M111" s="19"/>
      <c r="N111" s="20"/>
    </row>
    <row r="112" spans="2:14" ht="30" customHeight="1" x14ac:dyDescent="0.25">
      <c r="B112" s="149"/>
      <c r="C112" s="132"/>
      <c r="D112" s="132"/>
      <c r="E112" s="22">
        <v>2024</v>
      </c>
      <c r="F112" s="23">
        <v>2024</v>
      </c>
      <c r="G112" s="22">
        <v>2024</v>
      </c>
      <c r="H112" s="23">
        <v>2024</v>
      </c>
      <c r="I112" s="45" t="s">
        <v>5</v>
      </c>
      <c r="J112" s="24">
        <f>SUM(J115+J120)</f>
        <v>30147.399999999998</v>
      </c>
      <c r="K112" s="24">
        <f>SUM(K115+K120)</f>
        <v>30143</v>
      </c>
      <c r="L112" s="24">
        <v>100</v>
      </c>
      <c r="M112" s="25"/>
      <c r="N112" s="26"/>
    </row>
    <row r="113" spans="2:14" ht="30" customHeight="1" x14ac:dyDescent="0.25">
      <c r="B113" s="179"/>
      <c r="C113" s="133"/>
      <c r="D113" s="133"/>
      <c r="E113" s="22"/>
      <c r="F113" s="23"/>
      <c r="G113" s="112"/>
      <c r="H113" s="14"/>
      <c r="I113" s="49" t="s">
        <v>6</v>
      </c>
      <c r="J113" s="69">
        <f>J116+J121</f>
        <v>4075.8199999999997</v>
      </c>
      <c r="K113" s="69">
        <f>K116+K121</f>
        <v>4081.05</v>
      </c>
      <c r="L113" s="25">
        <v>100</v>
      </c>
      <c r="M113" s="25"/>
      <c r="N113" s="26"/>
    </row>
    <row r="114" spans="2:14" ht="37.5" customHeight="1" x14ac:dyDescent="0.25">
      <c r="B114" s="148" t="s">
        <v>22</v>
      </c>
      <c r="C114" s="186" t="s">
        <v>38</v>
      </c>
      <c r="D114" s="131" t="s">
        <v>128</v>
      </c>
      <c r="E114" s="59" t="s">
        <v>56</v>
      </c>
      <c r="F114" s="166" t="s">
        <v>57</v>
      </c>
      <c r="G114" s="13" t="s">
        <v>56</v>
      </c>
      <c r="H114" s="13" t="s">
        <v>57</v>
      </c>
      <c r="I114" s="45" t="s">
        <v>1</v>
      </c>
      <c r="J114" s="18">
        <f>J115+J116</f>
        <v>2669</v>
      </c>
      <c r="K114" s="18">
        <f>K115+K116</f>
        <v>2669</v>
      </c>
      <c r="L114" s="19">
        <v>100</v>
      </c>
      <c r="M114" s="131" t="s">
        <v>118</v>
      </c>
      <c r="N114" s="131"/>
    </row>
    <row r="115" spans="2:14" ht="37.5" customHeight="1" x14ac:dyDescent="0.25">
      <c r="B115" s="149"/>
      <c r="C115" s="187"/>
      <c r="D115" s="132"/>
      <c r="E115" s="62"/>
      <c r="F115" s="167"/>
      <c r="G115" s="22">
        <v>2024</v>
      </c>
      <c r="H115" s="23">
        <v>2024</v>
      </c>
      <c r="I115" s="45" t="s">
        <v>5</v>
      </c>
      <c r="J115" s="24">
        <v>2642.3</v>
      </c>
      <c r="K115" s="24">
        <v>2642.3</v>
      </c>
      <c r="L115" s="24">
        <v>100</v>
      </c>
      <c r="M115" s="132"/>
      <c r="N115" s="132"/>
    </row>
    <row r="116" spans="2:14" ht="185.25" customHeight="1" x14ac:dyDescent="0.25">
      <c r="B116" s="149"/>
      <c r="C116" s="187"/>
      <c r="D116" s="132"/>
      <c r="E116" s="22">
        <v>2024</v>
      </c>
      <c r="F116" s="23">
        <v>2024</v>
      </c>
      <c r="G116" s="99"/>
      <c r="H116" s="22"/>
      <c r="I116" s="49" t="s">
        <v>6</v>
      </c>
      <c r="J116" s="69">
        <v>26.7</v>
      </c>
      <c r="K116" s="69">
        <v>26.7</v>
      </c>
      <c r="L116" s="25">
        <v>100</v>
      </c>
      <c r="M116" s="132"/>
      <c r="N116" s="132"/>
    </row>
    <row r="117" spans="2:14" ht="7.5" hidden="1" customHeight="1" x14ac:dyDescent="0.25">
      <c r="B117" s="113"/>
      <c r="C117" s="187"/>
      <c r="D117" s="114"/>
      <c r="E117" s="115"/>
      <c r="F117" s="115"/>
      <c r="G117" s="115"/>
      <c r="H117" s="115"/>
      <c r="I117" s="93"/>
      <c r="J117" s="46"/>
      <c r="K117" s="46"/>
      <c r="L117" s="46"/>
      <c r="M117" s="132"/>
      <c r="N117" s="132"/>
    </row>
    <row r="118" spans="2:14" ht="123" customHeight="1" x14ac:dyDescent="0.25">
      <c r="B118" s="113"/>
      <c r="C118" s="188"/>
      <c r="D118" s="116"/>
      <c r="E118" s="50"/>
      <c r="F118" s="50"/>
      <c r="G118" s="50"/>
      <c r="H118" s="50"/>
      <c r="I118" s="68"/>
      <c r="J118" s="30"/>
      <c r="K118" s="46"/>
      <c r="L118" s="46"/>
      <c r="M118" s="132"/>
      <c r="N118" s="132"/>
    </row>
    <row r="119" spans="2:14" ht="48" customHeight="1" x14ac:dyDescent="0.25">
      <c r="B119" s="148" t="s">
        <v>23</v>
      </c>
      <c r="C119" s="131" t="s">
        <v>78</v>
      </c>
      <c r="D119" s="131" t="s">
        <v>101</v>
      </c>
      <c r="E119" s="59" t="s">
        <v>56</v>
      </c>
      <c r="F119" s="59" t="s">
        <v>57</v>
      </c>
      <c r="G119" s="59" t="s">
        <v>56</v>
      </c>
      <c r="H119" s="59" t="s">
        <v>57</v>
      </c>
      <c r="I119" s="45" t="s">
        <v>1</v>
      </c>
      <c r="J119" s="18">
        <f>J120+J121</f>
        <v>31554.219999999998</v>
      </c>
      <c r="K119" s="18">
        <f>K120+K121</f>
        <v>31555.050000000003</v>
      </c>
      <c r="L119" s="19">
        <v>100</v>
      </c>
      <c r="M119" s="131" t="s">
        <v>108</v>
      </c>
      <c r="N119" s="131"/>
    </row>
    <row r="120" spans="2:14" ht="48" customHeight="1" x14ac:dyDescent="0.25">
      <c r="B120" s="149"/>
      <c r="C120" s="132"/>
      <c r="D120" s="132"/>
      <c r="E120" s="22">
        <v>2024</v>
      </c>
      <c r="F120" s="23">
        <v>2024</v>
      </c>
      <c r="G120" s="22">
        <v>2024</v>
      </c>
      <c r="H120" s="23">
        <v>2024</v>
      </c>
      <c r="I120" s="45" t="s">
        <v>5</v>
      </c>
      <c r="J120" s="24">
        <f>J125+J130+J133</f>
        <v>27505.1</v>
      </c>
      <c r="K120" s="24">
        <f>K125+K130+K133</f>
        <v>27500.7</v>
      </c>
      <c r="L120" s="24">
        <v>100</v>
      </c>
      <c r="M120" s="132"/>
      <c r="N120" s="132"/>
    </row>
    <row r="121" spans="2:14" ht="132" customHeight="1" x14ac:dyDescent="0.25">
      <c r="B121" s="149"/>
      <c r="C121" s="132"/>
      <c r="D121" s="132"/>
      <c r="E121" s="62"/>
      <c r="F121" s="62"/>
      <c r="G121" s="62"/>
      <c r="H121" s="62"/>
      <c r="I121" s="49" t="s">
        <v>6</v>
      </c>
      <c r="J121" s="69">
        <f>J126+J131+J134</f>
        <v>4049.12</v>
      </c>
      <c r="K121" s="69">
        <f>K126+K131+K134</f>
        <v>4054.3500000000004</v>
      </c>
      <c r="L121" s="25">
        <v>100</v>
      </c>
      <c r="M121" s="132"/>
      <c r="N121" s="132"/>
    </row>
    <row r="122" spans="2:14" ht="12" hidden="1" customHeight="1" x14ac:dyDescent="0.25">
      <c r="B122" s="21"/>
      <c r="C122" s="132"/>
      <c r="D122" s="43"/>
      <c r="E122" s="62"/>
      <c r="F122" s="62"/>
      <c r="G122" s="62"/>
      <c r="H122" s="62"/>
      <c r="I122" s="93"/>
      <c r="J122" s="46"/>
      <c r="K122" s="46"/>
      <c r="L122" s="46"/>
      <c r="M122" s="132"/>
      <c r="N122" s="132"/>
    </row>
    <row r="123" spans="2:14" ht="28.5" hidden="1" customHeight="1" x14ac:dyDescent="0.25">
      <c r="B123" s="27"/>
      <c r="C123" s="133"/>
      <c r="D123" s="117"/>
      <c r="E123" s="28"/>
      <c r="F123" s="28"/>
      <c r="G123" s="28"/>
      <c r="H123" s="28"/>
      <c r="I123" s="68"/>
      <c r="J123" s="30"/>
      <c r="K123" s="30"/>
      <c r="L123" s="30"/>
      <c r="M123" s="133"/>
      <c r="N123" s="133"/>
    </row>
    <row r="124" spans="2:14" ht="47.25" customHeight="1" x14ac:dyDescent="0.25">
      <c r="B124" s="138" t="s">
        <v>44</v>
      </c>
      <c r="C124" s="134" t="s">
        <v>79</v>
      </c>
      <c r="D124" s="131" t="s">
        <v>101</v>
      </c>
      <c r="E124" s="59" t="s">
        <v>56</v>
      </c>
      <c r="F124" s="59" t="s">
        <v>57</v>
      </c>
      <c r="G124" s="59" t="s">
        <v>56</v>
      </c>
      <c r="H124" s="59" t="s">
        <v>57</v>
      </c>
      <c r="I124" s="45" t="s">
        <v>1</v>
      </c>
      <c r="J124" s="18">
        <f>J125+J126</f>
        <v>26873.919999999998</v>
      </c>
      <c r="K124" s="18">
        <f>K125+K126</f>
        <v>26874.75</v>
      </c>
      <c r="L124" s="19"/>
      <c r="M124" s="131" t="s">
        <v>119</v>
      </c>
      <c r="N124" s="131" t="s">
        <v>113</v>
      </c>
    </row>
    <row r="125" spans="2:14" ht="47.25" customHeight="1" x14ac:dyDescent="0.25">
      <c r="B125" s="139"/>
      <c r="C125" s="134"/>
      <c r="D125" s="132"/>
      <c r="E125" s="22">
        <v>2024</v>
      </c>
      <c r="F125" s="23">
        <v>2024</v>
      </c>
      <c r="G125" s="22">
        <v>2024</v>
      </c>
      <c r="H125" s="23">
        <v>2024</v>
      </c>
      <c r="I125" s="45" t="s">
        <v>5</v>
      </c>
      <c r="J125" s="30">
        <v>24505.1</v>
      </c>
      <c r="K125" s="18">
        <v>24500.7</v>
      </c>
      <c r="L125" s="18">
        <v>100</v>
      </c>
      <c r="M125" s="132"/>
      <c r="N125" s="132"/>
    </row>
    <row r="126" spans="2:14" ht="293.25" customHeight="1" x14ac:dyDescent="0.25">
      <c r="B126" s="140"/>
      <c r="C126" s="134"/>
      <c r="D126" s="132"/>
      <c r="E126" s="22"/>
      <c r="F126" s="22"/>
      <c r="G126" s="22"/>
      <c r="H126" s="22"/>
      <c r="I126" s="45" t="s">
        <v>6</v>
      </c>
      <c r="J126" s="87">
        <f>1693.37+191.3+414.15+70</f>
        <v>2368.8199999999997</v>
      </c>
      <c r="K126" s="25">
        <f>2368.82+5.23</f>
        <v>2374.0500000000002</v>
      </c>
      <c r="L126" s="25">
        <v>100</v>
      </c>
      <c r="M126" s="132"/>
      <c r="N126" s="132"/>
    </row>
    <row r="127" spans="2:14" ht="22.5" hidden="1" customHeight="1" x14ac:dyDescent="0.25">
      <c r="B127" s="178" t="s">
        <v>26</v>
      </c>
      <c r="C127" s="134" t="s">
        <v>31</v>
      </c>
      <c r="D127" s="41"/>
      <c r="E127" s="13"/>
      <c r="F127" s="13"/>
      <c r="G127" s="13"/>
      <c r="H127" s="13"/>
      <c r="I127" s="17" t="s">
        <v>1</v>
      </c>
      <c r="J127" s="30" t="e">
        <f>J128+#REF!</f>
        <v>#REF!</v>
      </c>
      <c r="K127" s="46"/>
      <c r="L127" s="46"/>
      <c r="M127" s="132"/>
      <c r="N127" s="132"/>
    </row>
    <row r="128" spans="2:14" ht="18" hidden="1" customHeight="1" x14ac:dyDescent="0.25">
      <c r="B128" s="176"/>
      <c r="C128" s="134"/>
      <c r="D128" s="43"/>
      <c r="E128" s="22"/>
      <c r="F128" s="22"/>
      <c r="G128" s="22"/>
      <c r="H128" s="22"/>
      <c r="I128" s="17" t="s">
        <v>5</v>
      </c>
      <c r="J128" s="30"/>
      <c r="K128" s="46"/>
      <c r="L128" s="46"/>
      <c r="M128" s="132"/>
      <c r="N128" s="132"/>
    </row>
    <row r="129" spans="1:14" ht="36.75" customHeight="1" x14ac:dyDescent="0.25">
      <c r="B129" s="144" t="s">
        <v>45</v>
      </c>
      <c r="C129" s="134" t="s">
        <v>47</v>
      </c>
      <c r="D129" s="135" t="s">
        <v>65</v>
      </c>
      <c r="E129" s="13" t="s">
        <v>56</v>
      </c>
      <c r="F129" s="13" t="s">
        <v>57</v>
      </c>
      <c r="G129" s="13" t="s">
        <v>56</v>
      </c>
      <c r="H129" s="13" t="s">
        <v>57</v>
      </c>
      <c r="I129" s="45" t="s">
        <v>1</v>
      </c>
      <c r="J129" s="118">
        <f>J130+J131</f>
        <v>1650</v>
      </c>
      <c r="K129" s="118">
        <f>K130+K131</f>
        <v>1650</v>
      </c>
      <c r="L129" s="118">
        <v>100</v>
      </c>
      <c r="M129" s="134" t="s">
        <v>111</v>
      </c>
      <c r="N129" s="134"/>
    </row>
    <row r="130" spans="1:14" ht="36.75" customHeight="1" x14ac:dyDescent="0.25">
      <c r="B130" s="145"/>
      <c r="C130" s="134"/>
      <c r="D130" s="136"/>
      <c r="E130" s="22">
        <v>2024</v>
      </c>
      <c r="F130" s="23">
        <v>2024</v>
      </c>
      <c r="G130" s="22">
        <v>2024</v>
      </c>
      <c r="H130" s="23">
        <v>2024</v>
      </c>
      <c r="I130" s="45" t="s">
        <v>5</v>
      </c>
      <c r="J130" s="77">
        <v>0</v>
      </c>
      <c r="K130" s="77">
        <v>0</v>
      </c>
      <c r="L130" s="77">
        <v>0</v>
      </c>
      <c r="M130" s="134"/>
      <c r="N130" s="134"/>
    </row>
    <row r="131" spans="1:14" ht="84.75" customHeight="1" x14ac:dyDescent="0.25">
      <c r="B131" s="146"/>
      <c r="C131" s="134"/>
      <c r="D131" s="137"/>
      <c r="E131" s="14"/>
      <c r="F131" s="14"/>
      <c r="G131" s="14"/>
      <c r="H131" s="14"/>
      <c r="I131" s="45" t="s">
        <v>6</v>
      </c>
      <c r="J131" s="119">
        <f>150+1500</f>
        <v>1650</v>
      </c>
      <c r="K131" s="119">
        <v>1650</v>
      </c>
      <c r="L131" s="119">
        <v>100</v>
      </c>
      <c r="M131" s="134"/>
      <c r="N131" s="134"/>
    </row>
    <row r="132" spans="1:14" ht="29.25" customHeight="1" x14ac:dyDescent="0.25">
      <c r="B132" s="138" t="s">
        <v>46</v>
      </c>
      <c r="C132" s="131" t="s">
        <v>40</v>
      </c>
      <c r="D132" s="135" t="s">
        <v>65</v>
      </c>
      <c r="E132" s="13" t="s">
        <v>56</v>
      </c>
      <c r="F132" s="13" t="s">
        <v>57</v>
      </c>
      <c r="G132" s="13" t="s">
        <v>56</v>
      </c>
      <c r="H132" s="13" t="s">
        <v>57</v>
      </c>
      <c r="I132" s="45" t="s">
        <v>1</v>
      </c>
      <c r="J132" s="24">
        <f>J133+J134</f>
        <v>3030.3</v>
      </c>
      <c r="K132" s="24">
        <f>K133+K134</f>
        <v>3030.3</v>
      </c>
      <c r="L132" s="24">
        <v>100</v>
      </c>
      <c r="M132" s="134" t="s">
        <v>112</v>
      </c>
      <c r="N132" s="134" t="s">
        <v>113</v>
      </c>
    </row>
    <row r="133" spans="1:14" ht="29.25" customHeight="1" x14ac:dyDescent="0.25">
      <c r="B133" s="139"/>
      <c r="C133" s="132"/>
      <c r="D133" s="136"/>
      <c r="E133" s="22">
        <v>2024</v>
      </c>
      <c r="F133" s="23">
        <v>2024</v>
      </c>
      <c r="G133" s="22">
        <v>2024</v>
      </c>
      <c r="H133" s="23">
        <v>2024</v>
      </c>
      <c r="I133" s="45" t="s">
        <v>5</v>
      </c>
      <c r="J133" s="30">
        <v>3000</v>
      </c>
      <c r="K133" s="30">
        <v>3000</v>
      </c>
      <c r="L133" s="30">
        <v>100</v>
      </c>
      <c r="M133" s="134"/>
      <c r="N133" s="134"/>
    </row>
    <row r="134" spans="1:14" ht="146.25" customHeight="1" x14ac:dyDescent="0.25">
      <c r="B134" s="140"/>
      <c r="C134" s="133"/>
      <c r="D134" s="137"/>
      <c r="E134" s="14"/>
      <c r="F134" s="14"/>
      <c r="G134" s="14"/>
      <c r="H134" s="14"/>
      <c r="I134" s="45" t="s">
        <v>6</v>
      </c>
      <c r="J134" s="30">
        <v>30.3</v>
      </c>
      <c r="K134" s="30">
        <v>30.3</v>
      </c>
      <c r="L134" s="30">
        <v>100</v>
      </c>
      <c r="M134" s="134"/>
      <c r="N134" s="134"/>
    </row>
    <row r="135" spans="1:14" ht="44.25" customHeight="1" x14ac:dyDescent="0.25">
      <c r="A135" s="7"/>
      <c r="B135" s="150" t="s">
        <v>19</v>
      </c>
      <c r="C135" s="134" t="s">
        <v>82</v>
      </c>
      <c r="D135" s="131" t="s">
        <v>80</v>
      </c>
      <c r="E135" s="13" t="s">
        <v>56</v>
      </c>
      <c r="F135" s="13" t="s">
        <v>57</v>
      </c>
      <c r="G135" s="13" t="s">
        <v>56</v>
      </c>
      <c r="H135" s="13" t="s">
        <v>57</v>
      </c>
      <c r="I135" s="45" t="s">
        <v>1</v>
      </c>
      <c r="J135" s="18">
        <f>J136+J137</f>
        <v>17042</v>
      </c>
      <c r="K135" s="18">
        <f>K136+K137</f>
        <v>15847</v>
      </c>
      <c r="L135" s="19">
        <v>92.99</v>
      </c>
      <c r="M135" s="131" t="s">
        <v>32</v>
      </c>
      <c r="N135" s="131"/>
    </row>
    <row r="136" spans="1:14" ht="51" customHeight="1" x14ac:dyDescent="0.25">
      <c r="B136" s="151"/>
      <c r="C136" s="134"/>
      <c r="D136" s="132"/>
      <c r="E136" s="22">
        <v>2024</v>
      </c>
      <c r="F136" s="23">
        <v>2024</v>
      </c>
      <c r="G136" s="22">
        <v>2024</v>
      </c>
      <c r="H136" s="23">
        <v>2024</v>
      </c>
      <c r="I136" s="45" t="s">
        <v>5</v>
      </c>
      <c r="J136" s="77">
        <f>J151+J154+J157</f>
        <v>13282</v>
      </c>
      <c r="K136" s="77">
        <f>K151+K154+K157</f>
        <v>13282</v>
      </c>
      <c r="L136" s="18">
        <v>100</v>
      </c>
      <c r="M136" s="132"/>
      <c r="N136" s="132"/>
    </row>
    <row r="137" spans="1:14" ht="81" customHeight="1" x14ac:dyDescent="0.25">
      <c r="B137" s="152"/>
      <c r="C137" s="134"/>
      <c r="D137" s="133"/>
      <c r="E137" s="14"/>
      <c r="F137" s="14"/>
      <c r="G137" s="14"/>
      <c r="H137" s="14"/>
      <c r="I137" s="45" t="s">
        <v>6</v>
      </c>
      <c r="J137" s="24">
        <f>J152+J155</f>
        <v>3760</v>
      </c>
      <c r="K137" s="24">
        <f>K152+K155</f>
        <v>2565</v>
      </c>
      <c r="L137" s="87">
        <v>68.22</v>
      </c>
      <c r="M137" s="133"/>
      <c r="N137" s="133"/>
    </row>
    <row r="138" spans="1:14" ht="40.5" hidden="1" customHeight="1" x14ac:dyDescent="0.25">
      <c r="B138" s="120" t="s">
        <v>24</v>
      </c>
      <c r="C138" s="134" t="s">
        <v>32</v>
      </c>
      <c r="D138" s="121"/>
      <c r="E138" s="122"/>
      <c r="F138" s="122"/>
      <c r="G138" s="122"/>
      <c r="H138" s="122"/>
      <c r="I138" s="123" t="s">
        <v>1</v>
      </c>
      <c r="J138" s="18">
        <v>400</v>
      </c>
      <c r="K138" s="51"/>
      <c r="L138" s="51"/>
      <c r="M138" s="51"/>
      <c r="N138" s="52"/>
    </row>
    <row r="139" spans="1:14" ht="6.75" hidden="1" customHeight="1" x14ac:dyDescent="0.25">
      <c r="B139" s="21"/>
      <c r="C139" s="134"/>
      <c r="D139" s="124"/>
      <c r="E139" s="125"/>
      <c r="F139" s="125"/>
      <c r="G139" s="125"/>
      <c r="H139" s="125"/>
      <c r="I139" s="123" t="s">
        <v>5</v>
      </c>
      <c r="J139" s="24" t="s">
        <v>20</v>
      </c>
      <c r="K139" s="70"/>
      <c r="L139" s="70"/>
      <c r="M139" s="70"/>
      <c r="N139" s="52"/>
    </row>
    <row r="140" spans="1:14" ht="114.75" hidden="1" customHeight="1" x14ac:dyDescent="0.25">
      <c r="B140" s="21"/>
      <c r="C140" s="134"/>
      <c r="D140" s="43"/>
      <c r="E140" s="62"/>
      <c r="F140" s="62"/>
      <c r="G140" s="62"/>
      <c r="H140" s="62"/>
      <c r="I140" s="53" t="s">
        <v>6</v>
      </c>
      <c r="J140" s="69">
        <v>400</v>
      </c>
      <c r="K140" s="70"/>
      <c r="L140" s="70"/>
      <c r="M140" s="70"/>
      <c r="N140" s="52"/>
    </row>
    <row r="141" spans="1:14" ht="9" hidden="1" customHeight="1" x14ac:dyDescent="0.25">
      <c r="B141" s="21"/>
      <c r="C141" s="134"/>
      <c r="D141" s="43"/>
      <c r="E141" s="62"/>
      <c r="F141" s="62"/>
      <c r="G141" s="62"/>
      <c r="H141" s="62"/>
      <c r="I141" s="93"/>
      <c r="J141" s="46"/>
      <c r="K141" s="51"/>
      <c r="L141" s="51"/>
      <c r="M141" s="51"/>
      <c r="N141" s="52"/>
    </row>
    <row r="142" spans="1:14" ht="31.5" hidden="1" customHeight="1" x14ac:dyDescent="0.25">
      <c r="B142" s="21"/>
      <c r="C142" s="134"/>
      <c r="D142" s="43"/>
      <c r="E142" s="62"/>
      <c r="F142" s="62"/>
      <c r="G142" s="62"/>
      <c r="H142" s="62"/>
      <c r="I142" s="93"/>
      <c r="J142" s="46"/>
      <c r="K142" s="51"/>
      <c r="L142" s="51"/>
      <c r="M142" s="51"/>
      <c r="N142" s="52"/>
    </row>
    <row r="143" spans="1:14" ht="68.25" hidden="1" customHeight="1" x14ac:dyDescent="0.25">
      <c r="B143" s="27"/>
      <c r="C143" s="134"/>
      <c r="D143" s="43"/>
      <c r="E143" s="62"/>
      <c r="F143" s="62"/>
      <c r="G143" s="62"/>
      <c r="H143" s="62"/>
      <c r="I143" s="68"/>
      <c r="J143" s="30"/>
      <c r="K143" s="51"/>
      <c r="L143" s="51"/>
      <c r="M143" s="51"/>
      <c r="N143" s="52"/>
    </row>
    <row r="144" spans="1:14" ht="15" hidden="1" customHeight="1" x14ac:dyDescent="0.25">
      <c r="B144" s="120" t="s">
        <v>25</v>
      </c>
      <c r="C144" s="134"/>
      <c r="D144" s="43"/>
      <c r="E144" s="62"/>
      <c r="F144" s="62"/>
      <c r="G144" s="62"/>
      <c r="H144" s="62"/>
      <c r="I144" s="17" t="s">
        <v>1</v>
      </c>
      <c r="J144" s="18">
        <f>J145+J146</f>
        <v>0</v>
      </c>
      <c r="K144" s="51"/>
      <c r="L144" s="51"/>
      <c r="M144" s="51"/>
      <c r="N144" s="52"/>
    </row>
    <row r="145" spans="2:14" ht="42.75" hidden="1" customHeight="1" x14ac:dyDescent="0.25">
      <c r="B145" s="21"/>
      <c r="C145" s="134"/>
      <c r="D145" s="43"/>
      <c r="E145" s="62"/>
      <c r="F145" s="62"/>
      <c r="G145" s="62"/>
      <c r="H145" s="62"/>
      <c r="I145" s="17" t="s">
        <v>5</v>
      </c>
      <c r="J145" s="24"/>
      <c r="K145" s="70"/>
      <c r="L145" s="70"/>
      <c r="M145" s="70"/>
      <c r="N145" s="52"/>
    </row>
    <row r="146" spans="2:14" ht="30.75" hidden="1" customHeight="1" x14ac:dyDescent="0.25">
      <c r="B146" s="21"/>
      <c r="C146" s="134"/>
      <c r="D146" s="43"/>
      <c r="E146" s="62"/>
      <c r="F146" s="62"/>
      <c r="G146" s="62"/>
      <c r="H146" s="62"/>
      <c r="I146" s="53" t="s">
        <v>6</v>
      </c>
      <c r="J146" s="69"/>
      <c r="K146" s="70"/>
      <c r="L146" s="70"/>
      <c r="M146" s="70"/>
      <c r="N146" s="52"/>
    </row>
    <row r="147" spans="2:14" ht="15" hidden="1" customHeight="1" x14ac:dyDescent="0.25">
      <c r="B147" s="21"/>
      <c r="C147" s="134"/>
      <c r="D147" s="43"/>
      <c r="E147" s="62"/>
      <c r="F147" s="62"/>
      <c r="G147" s="62"/>
      <c r="H147" s="62"/>
      <c r="I147" s="93"/>
      <c r="J147" s="46"/>
      <c r="K147" s="51"/>
      <c r="L147" s="51"/>
      <c r="M147" s="51"/>
      <c r="N147" s="52"/>
    </row>
    <row r="148" spans="2:14" ht="15" hidden="1" customHeight="1" x14ac:dyDescent="0.25">
      <c r="B148" s="21"/>
      <c r="C148" s="134"/>
      <c r="D148" s="43"/>
      <c r="E148" s="62"/>
      <c r="F148" s="62"/>
      <c r="G148" s="62"/>
      <c r="H148" s="62"/>
      <c r="I148" s="93"/>
      <c r="J148" s="46"/>
      <c r="K148" s="51"/>
      <c r="L148" s="51"/>
      <c r="M148" s="51"/>
      <c r="N148" s="52"/>
    </row>
    <row r="149" spans="2:14" ht="15.75" hidden="1" customHeight="1" x14ac:dyDescent="0.25">
      <c r="B149" s="27"/>
      <c r="C149" s="134"/>
      <c r="D149" s="43"/>
      <c r="E149" s="62"/>
      <c r="F149" s="62"/>
      <c r="G149" s="62"/>
      <c r="H149" s="62"/>
      <c r="I149" s="68"/>
      <c r="J149" s="30"/>
      <c r="K149" s="51"/>
      <c r="L149" s="51"/>
      <c r="M149" s="51"/>
      <c r="N149" s="52"/>
    </row>
    <row r="150" spans="2:14" ht="57.75" customHeight="1" x14ac:dyDescent="0.25">
      <c r="B150" s="138" t="s">
        <v>41</v>
      </c>
      <c r="C150" s="134" t="s">
        <v>43</v>
      </c>
      <c r="D150" s="131" t="s">
        <v>80</v>
      </c>
      <c r="E150" s="13" t="s">
        <v>56</v>
      </c>
      <c r="F150" s="13" t="s">
        <v>57</v>
      </c>
      <c r="G150" s="13" t="s">
        <v>56</v>
      </c>
      <c r="H150" s="13" t="s">
        <v>57</v>
      </c>
      <c r="I150" s="45" t="s">
        <v>1</v>
      </c>
      <c r="J150" s="18">
        <f>J151+J152</f>
        <v>3500</v>
      </c>
      <c r="K150" s="18">
        <f>K151+K152</f>
        <v>2333</v>
      </c>
      <c r="L150" s="19">
        <v>66.66</v>
      </c>
      <c r="M150" s="131" t="s">
        <v>94</v>
      </c>
      <c r="N150" s="131" t="s">
        <v>113</v>
      </c>
    </row>
    <row r="151" spans="2:14" ht="57.75" customHeight="1" x14ac:dyDescent="0.25">
      <c r="B151" s="139"/>
      <c r="C151" s="134"/>
      <c r="D151" s="132"/>
      <c r="E151" s="22">
        <v>2024</v>
      </c>
      <c r="F151" s="23">
        <v>2024</v>
      </c>
      <c r="G151" s="22">
        <v>2024</v>
      </c>
      <c r="H151" s="23">
        <v>2024</v>
      </c>
      <c r="I151" s="45" t="s">
        <v>5</v>
      </c>
      <c r="J151" s="77">
        <v>0</v>
      </c>
      <c r="K151" s="18">
        <v>0</v>
      </c>
      <c r="L151" s="18">
        <v>0</v>
      </c>
      <c r="M151" s="132"/>
      <c r="N151" s="132"/>
    </row>
    <row r="152" spans="2:14" ht="71.25" customHeight="1" x14ac:dyDescent="0.25">
      <c r="B152" s="140"/>
      <c r="C152" s="134"/>
      <c r="D152" s="133"/>
      <c r="E152" s="14"/>
      <c r="F152" s="14"/>
      <c r="G152" s="14"/>
      <c r="H152" s="14"/>
      <c r="I152" s="45" t="s">
        <v>6</v>
      </c>
      <c r="J152" s="30">
        <v>3500</v>
      </c>
      <c r="K152" s="30">
        <v>2333</v>
      </c>
      <c r="L152" s="30">
        <v>66.66</v>
      </c>
      <c r="M152" s="133"/>
      <c r="N152" s="133"/>
    </row>
    <row r="153" spans="2:14" ht="73.5" customHeight="1" x14ac:dyDescent="0.25">
      <c r="B153" s="138" t="s">
        <v>42</v>
      </c>
      <c r="C153" s="131" t="s">
        <v>96</v>
      </c>
      <c r="D153" s="131" t="s">
        <v>81</v>
      </c>
      <c r="E153" s="59" t="s">
        <v>56</v>
      </c>
      <c r="F153" s="59" t="s">
        <v>57</v>
      </c>
      <c r="G153" s="13" t="s">
        <v>56</v>
      </c>
      <c r="H153" s="13" t="s">
        <v>57</v>
      </c>
      <c r="I153" s="45" t="s">
        <v>1</v>
      </c>
      <c r="J153" s="18">
        <f>J154+J155</f>
        <v>260</v>
      </c>
      <c r="K153" s="18">
        <f>K154+K155</f>
        <v>232</v>
      </c>
      <c r="L153" s="19">
        <v>89.23</v>
      </c>
      <c r="M153" s="131" t="s">
        <v>95</v>
      </c>
      <c r="N153" s="131" t="s">
        <v>113</v>
      </c>
    </row>
    <row r="154" spans="2:14" ht="73.5" customHeight="1" x14ac:dyDescent="0.25">
      <c r="B154" s="139"/>
      <c r="C154" s="132"/>
      <c r="D154" s="132"/>
      <c r="E154" s="22">
        <v>2024</v>
      </c>
      <c r="F154" s="23">
        <v>2024</v>
      </c>
      <c r="G154" s="22">
        <v>2024</v>
      </c>
      <c r="H154" s="23">
        <v>2024</v>
      </c>
      <c r="I154" s="45" t="s">
        <v>5</v>
      </c>
      <c r="J154" s="77">
        <v>0</v>
      </c>
      <c r="K154" s="126">
        <v>0</v>
      </c>
      <c r="L154" s="18">
        <v>0</v>
      </c>
      <c r="M154" s="132"/>
      <c r="N154" s="132"/>
    </row>
    <row r="155" spans="2:14" ht="73.5" customHeight="1" x14ac:dyDescent="0.25">
      <c r="B155" s="140"/>
      <c r="C155" s="133"/>
      <c r="D155" s="133"/>
      <c r="E155" s="14"/>
      <c r="F155" s="14"/>
      <c r="G155" s="14"/>
      <c r="H155" s="14"/>
      <c r="I155" s="45" t="s">
        <v>6</v>
      </c>
      <c r="J155" s="30">
        <f>120+140</f>
        <v>260</v>
      </c>
      <c r="K155" s="18">
        <v>232</v>
      </c>
      <c r="L155" s="18">
        <v>89.23</v>
      </c>
      <c r="M155" s="133"/>
      <c r="N155" s="133"/>
    </row>
    <row r="156" spans="2:14" ht="57" customHeight="1" x14ac:dyDescent="0.25">
      <c r="B156" s="138" t="s">
        <v>91</v>
      </c>
      <c r="C156" s="131" t="s">
        <v>92</v>
      </c>
      <c r="D156" s="131" t="s">
        <v>81</v>
      </c>
      <c r="E156" s="59" t="s">
        <v>56</v>
      </c>
      <c r="F156" s="59" t="s">
        <v>57</v>
      </c>
      <c r="G156" s="13" t="s">
        <v>56</v>
      </c>
      <c r="H156" s="13" t="s">
        <v>57</v>
      </c>
      <c r="I156" s="45" t="s">
        <v>1</v>
      </c>
      <c r="J156" s="18">
        <f>J157+J158</f>
        <v>13282</v>
      </c>
      <c r="K156" s="18">
        <f>K157+K158</f>
        <v>13282</v>
      </c>
      <c r="L156" s="19">
        <v>100</v>
      </c>
      <c r="M156" s="131" t="s">
        <v>93</v>
      </c>
      <c r="N156" s="11" t="s">
        <v>113</v>
      </c>
    </row>
    <row r="157" spans="2:14" ht="57" customHeight="1" x14ac:dyDescent="0.25">
      <c r="B157" s="139"/>
      <c r="C157" s="132"/>
      <c r="D157" s="132"/>
      <c r="E157" s="22">
        <v>2024</v>
      </c>
      <c r="F157" s="23">
        <v>2024</v>
      </c>
      <c r="G157" s="22">
        <v>2024</v>
      </c>
      <c r="H157" s="23">
        <v>2024</v>
      </c>
      <c r="I157" s="45" t="s">
        <v>5</v>
      </c>
      <c r="J157" s="77">
        <v>13282</v>
      </c>
      <c r="K157" s="18">
        <v>13282</v>
      </c>
      <c r="L157" s="18">
        <v>100</v>
      </c>
      <c r="M157" s="132"/>
    </row>
    <row r="158" spans="2:14" ht="75" customHeight="1" x14ac:dyDescent="0.25">
      <c r="B158" s="140"/>
      <c r="C158" s="133"/>
      <c r="D158" s="133"/>
      <c r="E158" s="14"/>
      <c r="F158" s="14"/>
      <c r="G158" s="14"/>
      <c r="H158" s="14"/>
      <c r="I158" s="45" t="s">
        <v>6</v>
      </c>
      <c r="J158" s="30">
        <v>0</v>
      </c>
      <c r="K158" s="30">
        <v>0</v>
      </c>
      <c r="L158" s="30"/>
      <c r="M158" s="133"/>
    </row>
  </sheetData>
  <mergeCells count="153">
    <mergeCell ref="D99:D101"/>
    <mergeCell ref="B72:B74"/>
    <mergeCell ref="N99:N101"/>
    <mergeCell ref="M96:M98"/>
    <mergeCell ref="M99:M101"/>
    <mergeCell ref="M105:M107"/>
    <mergeCell ref="M108:M110"/>
    <mergeCell ref="M114:M118"/>
    <mergeCell ref="C108:C110"/>
    <mergeCell ref="C111:C113"/>
    <mergeCell ref="C114:C118"/>
    <mergeCell ref="D43:D45"/>
    <mergeCell ref="D46:D48"/>
    <mergeCell ref="D53:D55"/>
    <mergeCell ref="D56:D58"/>
    <mergeCell ref="D62:D64"/>
    <mergeCell ref="D65:D67"/>
    <mergeCell ref="N108:N110"/>
    <mergeCell ref="B68:B70"/>
    <mergeCell ref="B62:B64"/>
    <mergeCell ref="B65:B67"/>
    <mergeCell ref="B53:B55"/>
    <mergeCell ref="B56:B58"/>
    <mergeCell ref="N56:N58"/>
    <mergeCell ref="B46:B48"/>
    <mergeCell ref="N53:N55"/>
    <mergeCell ref="D96:D98"/>
    <mergeCell ref="C78:C80"/>
    <mergeCell ref="C75:C77"/>
    <mergeCell ref="C65:C67"/>
    <mergeCell ref="C96:C98"/>
    <mergeCell ref="C99:C101"/>
    <mergeCell ref="B96:B98"/>
    <mergeCell ref="C68:C71"/>
    <mergeCell ref="C105:C107"/>
    <mergeCell ref="B129:B131"/>
    <mergeCell ref="N129:N131"/>
    <mergeCell ref="N124:N128"/>
    <mergeCell ref="N119:N123"/>
    <mergeCell ref="N114:N118"/>
    <mergeCell ref="N96:N98"/>
    <mergeCell ref="D68:D70"/>
    <mergeCell ref="D72:D74"/>
    <mergeCell ref="N65:N67"/>
    <mergeCell ref="N105:N107"/>
    <mergeCell ref="D114:D116"/>
    <mergeCell ref="D119:D121"/>
    <mergeCell ref="D124:D126"/>
    <mergeCell ref="D129:D131"/>
    <mergeCell ref="B102:B104"/>
    <mergeCell ref="C102:C104"/>
    <mergeCell ref="C72:C74"/>
    <mergeCell ref="B127:B128"/>
    <mergeCell ref="B89:B95"/>
    <mergeCell ref="B114:B116"/>
    <mergeCell ref="B124:B126"/>
    <mergeCell ref="B111:B113"/>
    <mergeCell ref="C127:C128"/>
    <mergeCell ref="C81:C85"/>
    <mergeCell ref="B9:J9"/>
    <mergeCell ref="C124:C126"/>
    <mergeCell ref="I13:I15"/>
    <mergeCell ref="J13:J15"/>
    <mergeCell ref="D13:D15"/>
    <mergeCell ref="E13:F13"/>
    <mergeCell ref="C31:C33"/>
    <mergeCell ref="C37:C39"/>
    <mergeCell ref="C34:C36"/>
    <mergeCell ref="C119:C123"/>
    <mergeCell ref="D16:D18"/>
    <mergeCell ref="D19:D21"/>
    <mergeCell ref="F114:F115"/>
    <mergeCell ref="F24:F27"/>
    <mergeCell ref="B13:B15"/>
    <mergeCell ref="C86:C88"/>
    <mergeCell ref="C16:C18"/>
    <mergeCell ref="C89:C95"/>
    <mergeCell ref="C56:C58"/>
    <mergeCell ref="B10:J10"/>
    <mergeCell ref="C22:C27"/>
    <mergeCell ref="B11:J11"/>
    <mergeCell ref="D40:D42"/>
    <mergeCell ref="D111:D113"/>
    <mergeCell ref="N13:N15"/>
    <mergeCell ref="E24:E27"/>
    <mergeCell ref="C59:C61"/>
    <mergeCell ref="C13:C15"/>
    <mergeCell ref="C62:C64"/>
    <mergeCell ref="C40:C42"/>
    <mergeCell ref="C43:C45"/>
    <mergeCell ref="B28:B30"/>
    <mergeCell ref="C19:C21"/>
    <mergeCell ref="B19:B21"/>
    <mergeCell ref="B22:B27"/>
    <mergeCell ref="C28:C30"/>
    <mergeCell ref="C53:C55"/>
    <mergeCell ref="B31:B33"/>
    <mergeCell ref="C46:C48"/>
    <mergeCell ref="C49:C52"/>
    <mergeCell ref="D22:D27"/>
    <mergeCell ref="G13:H13"/>
    <mergeCell ref="K13:K15"/>
    <mergeCell ref="L13:L15"/>
    <mergeCell ref="M13:M15"/>
    <mergeCell ref="M28:M30"/>
    <mergeCell ref="M53:M55"/>
    <mergeCell ref="M56:M58"/>
    <mergeCell ref="B132:B134"/>
    <mergeCell ref="C132:C134"/>
    <mergeCell ref="C153:C155"/>
    <mergeCell ref="C150:C152"/>
    <mergeCell ref="B150:B152"/>
    <mergeCell ref="B153:B155"/>
    <mergeCell ref="N40:N42"/>
    <mergeCell ref="N28:N30"/>
    <mergeCell ref="N86:N88"/>
    <mergeCell ref="N72:N74"/>
    <mergeCell ref="D89:D95"/>
    <mergeCell ref="N89:N95"/>
    <mergeCell ref="D28:D31"/>
    <mergeCell ref="D59:D61"/>
    <mergeCell ref="M86:M88"/>
    <mergeCell ref="M89:M95"/>
    <mergeCell ref="M65:M67"/>
    <mergeCell ref="M72:M74"/>
    <mergeCell ref="D86:D88"/>
    <mergeCell ref="B40:B42"/>
    <mergeCell ref="B99:B101"/>
    <mergeCell ref="B119:B121"/>
    <mergeCell ref="C129:C131"/>
    <mergeCell ref="B135:B137"/>
    <mergeCell ref="M156:M158"/>
    <mergeCell ref="D135:D137"/>
    <mergeCell ref="D150:D152"/>
    <mergeCell ref="D153:D155"/>
    <mergeCell ref="B156:B158"/>
    <mergeCell ref="C156:C158"/>
    <mergeCell ref="D156:D158"/>
    <mergeCell ref="C144:C149"/>
    <mergeCell ref="C138:C143"/>
    <mergeCell ref="C135:C137"/>
    <mergeCell ref="N153:N155"/>
    <mergeCell ref="N132:N134"/>
    <mergeCell ref="N150:N152"/>
    <mergeCell ref="N135:N137"/>
    <mergeCell ref="D132:D134"/>
    <mergeCell ref="M153:M155"/>
    <mergeCell ref="M119:M123"/>
    <mergeCell ref="M124:M128"/>
    <mergeCell ref="M129:M131"/>
    <mergeCell ref="M132:M134"/>
    <mergeCell ref="M135:M137"/>
    <mergeCell ref="M150:M15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2025-02-05T08:54:15Z</cp:lastPrinted>
  <dcterms:created xsi:type="dcterms:W3CDTF">2019-11-29T03:21:02Z</dcterms:created>
  <dcterms:modified xsi:type="dcterms:W3CDTF">2025-02-19T11:16:41Z</dcterms:modified>
</cp:coreProperties>
</file>